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e915f5c61b1dfd60/B奖学金工作/2022年/三个年级最终稿件/"/>
    </mc:Choice>
  </mc:AlternateContent>
  <xr:revisionPtr revIDLastSave="75" documentId="8_{10CD1590-D2E7-4B54-807C-8FD5B7F45B2F}" xr6:coauthVersionLast="47" xr6:coauthVersionMax="47" xr10:uidLastSave="{BC04F399-E025-4B2E-8EA8-2AC380E014AB}"/>
  <bookViews>
    <workbookView xWindow="-23148" yWindow="-108" windowWidth="23256" windowHeight="12576" activeTab="3" xr2:uid="{00000000-000D-0000-FFFF-FFFF00000000}"/>
  </bookViews>
  <sheets>
    <sheet name="电气" sheetId="1" r:id="rId1"/>
    <sheet name="电信" sheetId="2" r:id="rId2"/>
    <sheet name="通信" sheetId="3" r:id="rId3"/>
    <sheet name="智科" sheetId="4" r:id="rId4"/>
    <sheet name="自动化" sheetId="5" r:id="rId5"/>
  </sheets>
  <definedNames>
    <definedName name="_xlnm._FilterDatabase" localSheetId="0" hidden="1">电气!$A$4:$BH$100</definedName>
    <definedName name="_xlnm._FilterDatabase" localSheetId="1" hidden="1">电信!$A$4:$BC$56</definedName>
    <definedName name="_xlnm._FilterDatabase" localSheetId="2" hidden="1">通信!$A$4:$BK$115</definedName>
    <definedName name="_xlnm._FilterDatabase" localSheetId="3" hidden="1">智科!$A$4:$BC$47</definedName>
    <definedName name="_xlnm._FilterDatabase" localSheetId="4" hidden="1">自动化!$A$4:$BI$140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D43" i="3" l="1"/>
  <c r="BD44" i="3"/>
  <c r="BD45" i="3"/>
  <c r="BD46" i="3"/>
  <c r="BD47" i="3"/>
  <c r="BD48" i="3"/>
  <c r="BD49" i="3"/>
  <c r="BD50" i="3"/>
  <c r="BD51" i="3"/>
  <c r="BD52" i="3"/>
  <c r="BD53" i="3"/>
  <c r="BD54" i="3"/>
  <c r="BD55" i="3"/>
  <c r="BD56" i="3"/>
  <c r="BD57" i="3"/>
  <c r="BD58" i="3"/>
  <c r="BD59" i="3"/>
  <c r="BD60" i="3"/>
  <c r="BD61" i="3"/>
  <c r="BD62" i="3"/>
  <c r="BD63" i="3"/>
  <c r="BD64" i="3"/>
  <c r="BD65" i="3"/>
  <c r="BD66" i="3"/>
  <c r="BD67" i="3"/>
  <c r="BD68" i="3"/>
  <c r="BD69" i="3"/>
  <c r="BD70" i="3"/>
  <c r="BD71" i="3"/>
  <c r="BD72" i="3"/>
  <c r="BD73" i="3"/>
  <c r="BD74" i="3"/>
  <c r="BD75" i="3"/>
  <c r="BD76" i="3"/>
  <c r="BD77" i="3"/>
  <c r="BD78" i="3"/>
  <c r="BD79" i="3"/>
  <c r="BD80" i="3"/>
  <c r="BD81" i="3"/>
  <c r="BD82" i="3"/>
  <c r="BD83" i="3"/>
  <c r="BD84" i="3"/>
  <c r="BD85" i="3"/>
  <c r="BD86" i="3"/>
  <c r="BD87" i="3"/>
  <c r="BD88" i="3"/>
  <c r="BD89" i="3"/>
  <c r="BD90" i="3"/>
  <c r="BD91" i="3"/>
  <c r="BD92" i="3"/>
  <c r="BD93" i="3"/>
  <c r="BD94" i="3"/>
  <c r="BD95" i="3"/>
  <c r="BD96" i="3"/>
  <c r="BD97" i="3"/>
  <c r="BD98" i="3"/>
  <c r="BD99" i="3"/>
  <c r="BD100" i="3"/>
  <c r="BD101" i="3"/>
  <c r="BD102" i="3"/>
  <c r="BD103" i="3"/>
  <c r="BD104" i="3"/>
  <c r="BD105" i="3"/>
  <c r="BD106" i="3"/>
  <c r="BD107" i="3"/>
  <c r="BD108" i="3"/>
  <c r="BD109" i="3"/>
  <c r="BD110" i="3"/>
  <c r="BD111" i="3"/>
  <c r="BD112" i="3"/>
  <c r="BD113" i="3"/>
  <c r="BD114" i="3"/>
  <c r="BD115" i="3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2" i="2"/>
  <c r="BD23" i="2"/>
  <c r="BD24" i="2"/>
  <c r="BD25" i="2"/>
  <c r="BD26" i="2"/>
  <c r="BD27" i="2"/>
  <c r="BD28" i="2"/>
  <c r="BD29" i="2"/>
  <c r="BD30" i="2"/>
  <c r="BD31" i="2"/>
  <c r="BD32" i="2"/>
  <c r="BD33" i="2"/>
  <c r="BD34" i="2"/>
  <c r="BD35" i="2"/>
  <c r="BD36" i="2"/>
  <c r="BD37" i="2"/>
  <c r="BD38" i="2"/>
  <c r="BD39" i="2"/>
  <c r="BD40" i="2"/>
  <c r="BD41" i="2"/>
  <c r="BD42" i="2"/>
  <c r="BD43" i="2"/>
  <c r="BD44" i="2"/>
  <c r="BD45" i="2"/>
  <c r="BD46" i="2"/>
  <c r="BD47" i="2"/>
  <c r="BD48" i="2"/>
  <c r="BD49" i="2"/>
  <c r="BD50" i="2"/>
  <c r="BD51" i="2"/>
  <c r="BD52" i="2"/>
  <c r="BD53" i="2"/>
  <c r="BD54" i="2"/>
  <c r="BD55" i="2"/>
  <c r="BD56" i="2"/>
  <c r="BD5" i="2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5" i="1"/>
  <c r="AX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62" i="3"/>
  <c r="AX63" i="3"/>
  <c r="AX64" i="3"/>
  <c r="AX65" i="3"/>
  <c r="AX66" i="3"/>
  <c r="AX67" i="3"/>
  <c r="AX68" i="3"/>
  <c r="AX69" i="3"/>
  <c r="AX70" i="3"/>
  <c r="AX71" i="3"/>
  <c r="AX72" i="3"/>
  <c r="AX73" i="3"/>
  <c r="AX74" i="3"/>
  <c r="AX75" i="3"/>
  <c r="AX76" i="3"/>
  <c r="AX77" i="3"/>
  <c r="AX78" i="3"/>
  <c r="AX79" i="3"/>
  <c r="AX80" i="3"/>
  <c r="AX81" i="3"/>
  <c r="AX82" i="3"/>
  <c r="AX83" i="3"/>
  <c r="AX84" i="3"/>
  <c r="AX85" i="3"/>
  <c r="AX86" i="3"/>
  <c r="AX87" i="3"/>
  <c r="AX88" i="3"/>
  <c r="AX89" i="3"/>
  <c r="AX90" i="3"/>
  <c r="AX91" i="3"/>
  <c r="AX92" i="3"/>
  <c r="AX93" i="3"/>
  <c r="AX94" i="3"/>
  <c r="AX95" i="3"/>
  <c r="AX96" i="3"/>
  <c r="AX97" i="3"/>
  <c r="AX98" i="3"/>
  <c r="AX99" i="3"/>
  <c r="AX100" i="3"/>
  <c r="AX101" i="3"/>
  <c r="AX102" i="3"/>
  <c r="AX103" i="3"/>
  <c r="AX104" i="3"/>
  <c r="AX105" i="3"/>
  <c r="AX106" i="3"/>
  <c r="AX107" i="3"/>
  <c r="AX108" i="3"/>
  <c r="AX109" i="3"/>
  <c r="AX110" i="3"/>
  <c r="AX111" i="3"/>
  <c r="AX112" i="3"/>
  <c r="AX113" i="3"/>
  <c r="AX114" i="3"/>
  <c r="AX115" i="3"/>
  <c r="AX5" i="3"/>
  <c r="AP11" i="1"/>
  <c r="BB140" i="5"/>
  <c r="AX140" i="5"/>
  <c r="AP140" i="5"/>
  <c r="AH140" i="5"/>
  <c r="AC140" i="5"/>
  <c r="Q140" i="5"/>
  <c r="T140" i="5" s="1"/>
  <c r="N140" i="5"/>
  <c r="O140" i="5" s="1"/>
  <c r="BB139" i="5"/>
  <c r="AX139" i="5"/>
  <c r="AP139" i="5"/>
  <c r="AH139" i="5"/>
  <c r="AC139" i="5"/>
  <c r="Q139" i="5"/>
  <c r="T139" i="5" s="1"/>
  <c r="N139" i="5"/>
  <c r="O139" i="5" s="1"/>
  <c r="BB138" i="5"/>
  <c r="AX138" i="5"/>
  <c r="AP138" i="5"/>
  <c r="AH138" i="5"/>
  <c r="AC138" i="5"/>
  <c r="Q138" i="5"/>
  <c r="T138" i="5" s="1"/>
  <c r="N138" i="5"/>
  <c r="O138" i="5" s="1"/>
  <c r="BB137" i="5"/>
  <c r="AX137" i="5"/>
  <c r="AP137" i="5"/>
  <c r="AH137" i="5"/>
  <c r="AC137" i="5"/>
  <c r="Q137" i="5"/>
  <c r="T137" i="5" s="1"/>
  <c r="N137" i="5"/>
  <c r="O137" i="5" s="1"/>
  <c r="BB136" i="5"/>
  <c r="AX136" i="5"/>
  <c r="AP136" i="5"/>
  <c r="AH136" i="5"/>
  <c r="Q136" i="5"/>
  <c r="T136" i="5" s="1"/>
  <c r="N136" i="5"/>
  <c r="O136" i="5" s="1"/>
  <c r="BB135" i="5"/>
  <c r="AX135" i="5"/>
  <c r="AP135" i="5"/>
  <c r="AH135" i="5"/>
  <c r="AC135" i="5"/>
  <c r="Q135" i="5"/>
  <c r="T135" i="5" s="1"/>
  <c r="N135" i="5"/>
  <c r="O135" i="5" s="1"/>
  <c r="BB134" i="5"/>
  <c r="AX134" i="5"/>
  <c r="AP134" i="5"/>
  <c r="AH134" i="5"/>
  <c r="AC134" i="5"/>
  <c r="Q134" i="5"/>
  <c r="T134" i="5" s="1"/>
  <c r="N134" i="5"/>
  <c r="O134" i="5" s="1"/>
  <c r="BB133" i="5"/>
  <c r="AX133" i="5"/>
  <c r="AP133" i="5"/>
  <c r="AH133" i="5"/>
  <c r="AC133" i="5"/>
  <c r="Q133" i="5"/>
  <c r="T133" i="5" s="1"/>
  <c r="N133" i="5"/>
  <c r="O133" i="5" s="1"/>
  <c r="BB132" i="5"/>
  <c r="AX132" i="5"/>
  <c r="AP132" i="5"/>
  <c r="AH132" i="5"/>
  <c r="AC132" i="5"/>
  <c r="Q132" i="5"/>
  <c r="T132" i="5" s="1"/>
  <c r="N132" i="5"/>
  <c r="O132" i="5" s="1"/>
  <c r="BB131" i="5"/>
  <c r="AX131" i="5"/>
  <c r="AP131" i="5"/>
  <c r="AH131" i="5"/>
  <c r="AC131" i="5"/>
  <c r="Q131" i="5"/>
  <c r="T131" i="5" s="1"/>
  <c r="N131" i="5"/>
  <c r="O131" i="5" s="1"/>
  <c r="BB130" i="5"/>
  <c r="AX130" i="5"/>
  <c r="AP130" i="5"/>
  <c r="AH130" i="5"/>
  <c r="AC130" i="5"/>
  <c r="Q130" i="5"/>
  <c r="T130" i="5" s="1"/>
  <c r="N130" i="5"/>
  <c r="O130" i="5" s="1"/>
  <c r="BB129" i="5"/>
  <c r="AX129" i="5"/>
  <c r="AP129" i="5"/>
  <c r="AH129" i="5"/>
  <c r="AC129" i="5"/>
  <c r="Q129" i="5"/>
  <c r="T129" i="5" s="1"/>
  <c r="N129" i="5"/>
  <c r="O129" i="5" s="1"/>
  <c r="BB128" i="5"/>
  <c r="AX128" i="5"/>
  <c r="AP128" i="5"/>
  <c r="AH128" i="5"/>
  <c r="AC128" i="5"/>
  <c r="Q128" i="5"/>
  <c r="T128" i="5" s="1"/>
  <c r="N128" i="5"/>
  <c r="O128" i="5" s="1"/>
  <c r="BB127" i="5"/>
  <c r="AX127" i="5"/>
  <c r="AP127" i="5"/>
  <c r="AH127" i="5"/>
  <c r="AC127" i="5"/>
  <c r="Q127" i="5"/>
  <c r="T127" i="5" s="1"/>
  <c r="N127" i="5"/>
  <c r="O127" i="5" s="1"/>
  <c r="BB126" i="5"/>
  <c r="AX126" i="5"/>
  <c r="AP126" i="5"/>
  <c r="AH126" i="5"/>
  <c r="AC126" i="5"/>
  <c r="Q126" i="5"/>
  <c r="T126" i="5" s="1"/>
  <c r="N126" i="5"/>
  <c r="O126" i="5" s="1"/>
  <c r="BB125" i="5"/>
  <c r="AX125" i="5"/>
  <c r="AP125" i="5"/>
  <c r="AH125" i="5"/>
  <c r="AC125" i="5"/>
  <c r="Q125" i="5"/>
  <c r="T125" i="5" s="1"/>
  <c r="N125" i="5"/>
  <c r="O125" i="5" s="1"/>
  <c r="BB124" i="5"/>
  <c r="AX124" i="5"/>
  <c r="AP124" i="5"/>
  <c r="AH124" i="5"/>
  <c r="AC124" i="5"/>
  <c r="Q124" i="5"/>
  <c r="T124" i="5" s="1"/>
  <c r="N124" i="5"/>
  <c r="O124" i="5" s="1"/>
  <c r="BB123" i="5"/>
  <c r="AX123" i="5"/>
  <c r="AP123" i="5"/>
  <c r="AH123" i="5"/>
  <c r="AC123" i="5"/>
  <c r="Q123" i="5"/>
  <c r="T123" i="5" s="1"/>
  <c r="N123" i="5"/>
  <c r="O123" i="5" s="1"/>
  <c r="BB122" i="5"/>
  <c r="AX122" i="5"/>
  <c r="AP122" i="5"/>
  <c r="AH122" i="5"/>
  <c r="AC122" i="5"/>
  <c r="Q122" i="5"/>
  <c r="T122" i="5" s="1"/>
  <c r="N122" i="5"/>
  <c r="O122" i="5" s="1"/>
  <c r="BB121" i="5"/>
  <c r="AX121" i="5"/>
  <c r="AP121" i="5"/>
  <c r="AH121" i="5"/>
  <c r="AC121" i="5"/>
  <c r="Q121" i="5"/>
  <c r="T121" i="5" s="1"/>
  <c r="N121" i="5"/>
  <c r="O121" i="5" s="1"/>
  <c r="BB120" i="5"/>
  <c r="AX120" i="5"/>
  <c r="AP120" i="5"/>
  <c r="AH120" i="5"/>
  <c r="AC120" i="5"/>
  <c r="Q120" i="5"/>
  <c r="T120" i="5" s="1"/>
  <c r="N120" i="5"/>
  <c r="O120" i="5" s="1"/>
  <c r="BB119" i="5"/>
  <c r="AX119" i="5"/>
  <c r="AP119" i="5"/>
  <c r="AH119" i="5"/>
  <c r="AC119" i="5"/>
  <c r="Q119" i="5"/>
  <c r="T119" i="5" s="1"/>
  <c r="N119" i="5"/>
  <c r="O119" i="5" s="1"/>
  <c r="BB118" i="5"/>
  <c r="AX118" i="5"/>
  <c r="AP118" i="5"/>
  <c r="AH118" i="5"/>
  <c r="AC118" i="5"/>
  <c r="Q118" i="5"/>
  <c r="T118" i="5" s="1"/>
  <c r="N118" i="5"/>
  <c r="O118" i="5" s="1"/>
  <c r="BB117" i="5"/>
  <c r="AX117" i="5"/>
  <c r="AP117" i="5"/>
  <c r="AH117" i="5"/>
  <c r="AC117" i="5"/>
  <c r="Q117" i="5"/>
  <c r="T117" i="5" s="1"/>
  <c r="N117" i="5"/>
  <c r="O117" i="5" s="1"/>
  <c r="BB116" i="5"/>
  <c r="AX116" i="5"/>
  <c r="AP116" i="5"/>
  <c r="AH116" i="5"/>
  <c r="AC116" i="5"/>
  <c r="Q116" i="5"/>
  <c r="T116" i="5" s="1"/>
  <c r="N116" i="5"/>
  <c r="O116" i="5" s="1"/>
  <c r="BB115" i="5"/>
  <c r="AX115" i="5"/>
  <c r="AP115" i="5"/>
  <c r="AH115" i="5"/>
  <c r="AC115" i="5"/>
  <c r="Q115" i="5"/>
  <c r="T115" i="5" s="1"/>
  <c r="N115" i="5"/>
  <c r="O115" i="5" s="1"/>
  <c r="BB114" i="5"/>
  <c r="AX114" i="5"/>
  <c r="AP114" i="5"/>
  <c r="AH114" i="5"/>
  <c r="AC114" i="5"/>
  <c r="Q114" i="5"/>
  <c r="T114" i="5" s="1"/>
  <c r="N114" i="5"/>
  <c r="O114" i="5" s="1"/>
  <c r="BB113" i="5"/>
  <c r="AX113" i="5"/>
  <c r="AP113" i="5"/>
  <c r="AH113" i="5"/>
  <c r="AC113" i="5"/>
  <c r="Q113" i="5"/>
  <c r="T113" i="5" s="1"/>
  <c r="N113" i="5"/>
  <c r="O113" i="5" s="1"/>
  <c r="BB112" i="5"/>
  <c r="AX112" i="5"/>
  <c r="AP112" i="5"/>
  <c r="AH112" i="5"/>
  <c r="AC112" i="5"/>
  <c r="Q112" i="5"/>
  <c r="T112" i="5" s="1"/>
  <c r="N112" i="5"/>
  <c r="O112" i="5" s="1"/>
  <c r="BB111" i="5"/>
  <c r="AX111" i="5"/>
  <c r="AP111" i="5"/>
  <c r="AH111" i="5"/>
  <c r="AC111" i="5"/>
  <c r="Q111" i="5"/>
  <c r="T111" i="5" s="1"/>
  <c r="N111" i="5"/>
  <c r="O111" i="5" s="1"/>
  <c r="BB110" i="5"/>
  <c r="AX110" i="5"/>
  <c r="AP110" i="5"/>
  <c r="AH110" i="5"/>
  <c r="AC110" i="5"/>
  <c r="Q110" i="5"/>
  <c r="T110" i="5" s="1"/>
  <c r="N110" i="5"/>
  <c r="O110" i="5" s="1"/>
  <c r="BB109" i="5"/>
  <c r="AX109" i="5"/>
  <c r="AP109" i="5"/>
  <c r="AH109" i="5"/>
  <c r="AC109" i="5"/>
  <c r="Q109" i="5"/>
  <c r="T109" i="5" s="1"/>
  <c r="N109" i="5"/>
  <c r="O109" i="5" s="1"/>
  <c r="BB108" i="5"/>
  <c r="AX108" i="5"/>
  <c r="AP108" i="5"/>
  <c r="AH108" i="5"/>
  <c r="AC108" i="5"/>
  <c r="Q108" i="5"/>
  <c r="T108" i="5" s="1"/>
  <c r="N108" i="5"/>
  <c r="O108" i="5" s="1"/>
  <c r="BB107" i="5"/>
  <c r="AX107" i="5"/>
  <c r="AP107" i="5"/>
  <c r="AH107" i="5"/>
  <c r="AC107" i="5"/>
  <c r="Q107" i="5"/>
  <c r="T107" i="5" s="1"/>
  <c r="N107" i="5"/>
  <c r="O107" i="5" s="1"/>
  <c r="BB106" i="5"/>
  <c r="AX106" i="5"/>
  <c r="AP106" i="5"/>
  <c r="AH106" i="5"/>
  <c r="AC106" i="5"/>
  <c r="Q106" i="5"/>
  <c r="T106" i="5" s="1"/>
  <c r="N106" i="5"/>
  <c r="O106" i="5" s="1"/>
  <c r="BB105" i="5"/>
  <c r="AX105" i="5"/>
  <c r="AP105" i="5"/>
  <c r="AH105" i="5"/>
  <c r="AC105" i="5"/>
  <c r="Q105" i="5"/>
  <c r="T105" i="5" s="1"/>
  <c r="N105" i="5"/>
  <c r="O105" i="5" s="1"/>
  <c r="BB104" i="5"/>
  <c r="AX104" i="5"/>
  <c r="AP104" i="5"/>
  <c r="AH104" i="5"/>
  <c r="AC104" i="5"/>
  <c r="Q104" i="5"/>
  <c r="T104" i="5" s="1"/>
  <c r="N104" i="5"/>
  <c r="O104" i="5" s="1"/>
  <c r="BB103" i="5"/>
  <c r="AX103" i="5"/>
  <c r="AP103" i="5"/>
  <c r="AH103" i="5"/>
  <c r="AC103" i="5"/>
  <c r="Q103" i="5"/>
  <c r="T103" i="5" s="1"/>
  <c r="N103" i="5"/>
  <c r="O103" i="5" s="1"/>
  <c r="BB102" i="5"/>
  <c r="AX102" i="5"/>
  <c r="AP102" i="5"/>
  <c r="AH102" i="5"/>
  <c r="AC102" i="5"/>
  <c r="Q102" i="5"/>
  <c r="T102" i="5" s="1"/>
  <c r="N102" i="5"/>
  <c r="O102" i="5" s="1"/>
  <c r="BB101" i="5"/>
  <c r="AX101" i="5"/>
  <c r="AP101" i="5"/>
  <c r="AH101" i="5"/>
  <c r="AC101" i="5"/>
  <c r="Q101" i="5"/>
  <c r="T101" i="5" s="1"/>
  <c r="N101" i="5"/>
  <c r="O101" i="5" s="1"/>
  <c r="BB100" i="5"/>
  <c r="AX100" i="5"/>
  <c r="AP100" i="5"/>
  <c r="AH100" i="5"/>
  <c r="AC100" i="5"/>
  <c r="Q100" i="5"/>
  <c r="T100" i="5" s="1"/>
  <c r="N100" i="5"/>
  <c r="O100" i="5" s="1"/>
  <c r="BB99" i="5"/>
  <c r="AX99" i="5"/>
  <c r="AP99" i="5"/>
  <c r="AH99" i="5"/>
  <c r="AC99" i="5"/>
  <c r="Q99" i="5"/>
  <c r="T99" i="5" s="1"/>
  <c r="N99" i="5"/>
  <c r="O99" i="5" s="1"/>
  <c r="BB98" i="5"/>
  <c r="AX98" i="5"/>
  <c r="AP98" i="5"/>
  <c r="AH98" i="5"/>
  <c r="AC98" i="5"/>
  <c r="Q98" i="5"/>
  <c r="T98" i="5" s="1"/>
  <c r="N98" i="5"/>
  <c r="O98" i="5" s="1"/>
  <c r="BB97" i="5"/>
  <c r="AX97" i="5"/>
  <c r="AP97" i="5"/>
  <c r="AH97" i="5"/>
  <c r="AC97" i="5"/>
  <c r="Q97" i="5"/>
  <c r="T97" i="5" s="1"/>
  <c r="N97" i="5"/>
  <c r="O97" i="5" s="1"/>
  <c r="BB96" i="5"/>
  <c r="AX96" i="5"/>
  <c r="AP96" i="5"/>
  <c r="AH96" i="5"/>
  <c r="AC96" i="5"/>
  <c r="Q96" i="5"/>
  <c r="T96" i="5" s="1"/>
  <c r="N96" i="5"/>
  <c r="O96" i="5" s="1"/>
  <c r="BB95" i="5"/>
  <c r="AX95" i="5"/>
  <c r="AP95" i="5"/>
  <c r="AH95" i="5"/>
  <c r="AC95" i="5"/>
  <c r="Q95" i="5"/>
  <c r="T95" i="5" s="1"/>
  <c r="N95" i="5"/>
  <c r="O95" i="5" s="1"/>
  <c r="BB94" i="5"/>
  <c r="AX94" i="5"/>
  <c r="AP94" i="5"/>
  <c r="AH94" i="5"/>
  <c r="AC94" i="5"/>
  <c r="Q94" i="5"/>
  <c r="T94" i="5" s="1"/>
  <c r="N94" i="5"/>
  <c r="O94" i="5" s="1"/>
  <c r="BB93" i="5"/>
  <c r="AX93" i="5"/>
  <c r="AP93" i="5"/>
  <c r="AH93" i="5"/>
  <c r="AC93" i="5"/>
  <c r="Q93" i="5"/>
  <c r="T93" i="5" s="1"/>
  <c r="N93" i="5"/>
  <c r="O93" i="5" s="1"/>
  <c r="BB92" i="5"/>
  <c r="AX92" i="5"/>
  <c r="AP92" i="5"/>
  <c r="AH92" i="5"/>
  <c r="AC92" i="5"/>
  <c r="Q92" i="5"/>
  <c r="T92" i="5" s="1"/>
  <c r="N92" i="5"/>
  <c r="O92" i="5" s="1"/>
  <c r="BB91" i="5"/>
  <c r="AX91" i="5"/>
  <c r="AP91" i="5"/>
  <c r="AH91" i="5"/>
  <c r="AC91" i="5"/>
  <c r="Q91" i="5"/>
  <c r="T91" i="5" s="1"/>
  <c r="N91" i="5"/>
  <c r="O91" i="5" s="1"/>
  <c r="BB90" i="5"/>
  <c r="AX90" i="5"/>
  <c r="AP90" i="5"/>
  <c r="AH90" i="5"/>
  <c r="AC90" i="5"/>
  <c r="Q90" i="5"/>
  <c r="T90" i="5" s="1"/>
  <c r="N90" i="5"/>
  <c r="O90" i="5" s="1"/>
  <c r="BB89" i="5"/>
  <c r="AX89" i="5"/>
  <c r="AP89" i="5"/>
  <c r="AH89" i="5"/>
  <c r="AC89" i="5"/>
  <c r="Q89" i="5"/>
  <c r="T89" i="5" s="1"/>
  <c r="N89" i="5"/>
  <c r="O89" i="5" s="1"/>
  <c r="BB88" i="5"/>
  <c r="AX88" i="5"/>
  <c r="AP88" i="5"/>
  <c r="AH88" i="5"/>
  <c r="AC88" i="5"/>
  <c r="Q88" i="5"/>
  <c r="T88" i="5" s="1"/>
  <c r="N88" i="5"/>
  <c r="O88" i="5" s="1"/>
  <c r="BB87" i="5"/>
  <c r="AX87" i="5"/>
  <c r="AP87" i="5"/>
  <c r="AH87" i="5"/>
  <c r="AC87" i="5"/>
  <c r="Q87" i="5"/>
  <c r="T87" i="5" s="1"/>
  <c r="N87" i="5"/>
  <c r="O87" i="5" s="1"/>
  <c r="BB86" i="5"/>
  <c r="AX86" i="5"/>
  <c r="AP86" i="5"/>
  <c r="AH86" i="5"/>
  <c r="AB86" i="5"/>
  <c r="AC86" i="5" s="1"/>
  <c r="Q86" i="5"/>
  <c r="T86" i="5" s="1"/>
  <c r="N86" i="5"/>
  <c r="O86" i="5" s="1"/>
  <c r="BB85" i="5"/>
  <c r="AX85" i="5"/>
  <c r="AP85" i="5"/>
  <c r="AH85" i="5"/>
  <c r="AC85" i="5"/>
  <c r="Q85" i="5"/>
  <c r="T85" i="5" s="1"/>
  <c r="N85" i="5"/>
  <c r="O85" i="5" s="1"/>
  <c r="BB84" i="5"/>
  <c r="AX84" i="5"/>
  <c r="AP84" i="5"/>
  <c r="AH84" i="5"/>
  <c r="AC84" i="5"/>
  <c r="Q84" i="5"/>
  <c r="T84" i="5" s="1"/>
  <c r="N84" i="5"/>
  <c r="O84" i="5" s="1"/>
  <c r="BB83" i="5"/>
  <c r="AX83" i="5"/>
  <c r="AP83" i="5"/>
  <c r="AH83" i="5"/>
  <c r="AB83" i="5"/>
  <c r="AC83" i="5" s="1"/>
  <c r="Q83" i="5"/>
  <c r="T83" i="5" s="1"/>
  <c r="N83" i="5"/>
  <c r="O83" i="5" s="1"/>
  <c r="BB82" i="5"/>
  <c r="AX82" i="5"/>
  <c r="AP82" i="5"/>
  <c r="AH82" i="5"/>
  <c r="AC82" i="5"/>
  <c r="Q82" i="5"/>
  <c r="T82" i="5" s="1"/>
  <c r="N82" i="5"/>
  <c r="O82" i="5" s="1"/>
  <c r="BB81" i="5"/>
  <c r="AX81" i="5"/>
  <c r="AP81" i="5"/>
  <c r="AH81" i="5"/>
  <c r="AC81" i="5"/>
  <c r="Q81" i="5"/>
  <c r="T81" i="5" s="1"/>
  <c r="N81" i="5"/>
  <c r="O81" i="5" s="1"/>
  <c r="BB80" i="5"/>
  <c r="AX80" i="5"/>
  <c r="AP80" i="5"/>
  <c r="AH80" i="5"/>
  <c r="AC80" i="5"/>
  <c r="Q80" i="5"/>
  <c r="T80" i="5" s="1"/>
  <c r="N80" i="5"/>
  <c r="O80" i="5" s="1"/>
  <c r="BB79" i="5"/>
  <c r="AX79" i="5"/>
  <c r="AP79" i="5"/>
  <c r="AH79" i="5"/>
  <c r="AC79" i="5"/>
  <c r="Q79" i="5"/>
  <c r="T79" i="5" s="1"/>
  <c r="N79" i="5"/>
  <c r="O79" i="5" s="1"/>
  <c r="BB78" i="5"/>
  <c r="AX78" i="5"/>
  <c r="AP78" i="5"/>
  <c r="AH78" i="5"/>
  <c r="AC78" i="5"/>
  <c r="Q78" i="5"/>
  <c r="T78" i="5" s="1"/>
  <c r="N78" i="5"/>
  <c r="O78" i="5" s="1"/>
  <c r="BB77" i="5"/>
  <c r="AX77" i="5"/>
  <c r="AP77" i="5"/>
  <c r="AH77" i="5"/>
  <c r="AC77" i="5"/>
  <c r="Q77" i="5"/>
  <c r="T77" i="5" s="1"/>
  <c r="N77" i="5"/>
  <c r="O77" i="5" s="1"/>
  <c r="BB76" i="5"/>
  <c r="AX76" i="5"/>
  <c r="AP76" i="5"/>
  <c r="AH76" i="5"/>
  <c r="AC76" i="5"/>
  <c r="Q76" i="5"/>
  <c r="T76" i="5" s="1"/>
  <c r="N76" i="5"/>
  <c r="O76" i="5" s="1"/>
  <c r="BB75" i="5"/>
  <c r="AX75" i="5"/>
  <c r="AP75" i="5"/>
  <c r="AH75" i="5"/>
  <c r="AC75" i="5"/>
  <c r="Q75" i="5"/>
  <c r="T75" i="5" s="1"/>
  <c r="N75" i="5"/>
  <c r="O75" i="5" s="1"/>
  <c r="BB74" i="5"/>
  <c r="AX74" i="5"/>
  <c r="AP74" i="5"/>
  <c r="AH74" i="5"/>
  <c r="AC74" i="5"/>
  <c r="Q74" i="5"/>
  <c r="T74" i="5" s="1"/>
  <c r="N74" i="5"/>
  <c r="O74" i="5" s="1"/>
  <c r="BB73" i="5"/>
  <c r="AX73" i="5"/>
  <c r="AP73" i="5"/>
  <c r="AH73" i="5"/>
  <c r="AC73" i="5"/>
  <c r="Q73" i="5"/>
  <c r="T73" i="5" s="1"/>
  <c r="N73" i="5"/>
  <c r="O73" i="5" s="1"/>
  <c r="BB72" i="5"/>
  <c r="AX72" i="5"/>
  <c r="AP72" i="5"/>
  <c r="AH72" i="5"/>
  <c r="AC72" i="5"/>
  <c r="Q72" i="5"/>
  <c r="T72" i="5" s="1"/>
  <c r="N72" i="5"/>
  <c r="O72" i="5" s="1"/>
  <c r="BB71" i="5"/>
  <c r="AX71" i="5"/>
  <c r="AP71" i="5"/>
  <c r="AH71" i="5"/>
  <c r="AC71" i="5"/>
  <c r="Q71" i="5"/>
  <c r="T71" i="5" s="1"/>
  <c r="N71" i="5"/>
  <c r="O71" i="5" s="1"/>
  <c r="BB70" i="5"/>
  <c r="AX70" i="5"/>
  <c r="AP70" i="5"/>
  <c r="AH70" i="5"/>
  <c r="AC70" i="5"/>
  <c r="Q70" i="5"/>
  <c r="T70" i="5" s="1"/>
  <c r="N70" i="5"/>
  <c r="O70" i="5" s="1"/>
  <c r="BB69" i="5"/>
  <c r="AX69" i="5"/>
  <c r="AK69" i="5"/>
  <c r="AP69" i="5" s="1"/>
  <c r="AH69" i="5"/>
  <c r="X69" i="5"/>
  <c r="AC69" i="5" s="1"/>
  <c r="Q69" i="5"/>
  <c r="T69" i="5" s="1"/>
  <c r="N69" i="5"/>
  <c r="O69" i="5" s="1"/>
  <c r="BB68" i="5"/>
  <c r="AX68" i="5"/>
  <c r="AP68" i="5"/>
  <c r="AH68" i="5"/>
  <c r="AC68" i="5"/>
  <c r="Q68" i="5"/>
  <c r="T68" i="5" s="1"/>
  <c r="N68" i="5"/>
  <c r="O68" i="5" s="1"/>
  <c r="BB67" i="5"/>
  <c r="AX67" i="5"/>
  <c r="AP67" i="5"/>
  <c r="AH67" i="5"/>
  <c r="AC67" i="5"/>
  <c r="Q67" i="5"/>
  <c r="T67" i="5" s="1"/>
  <c r="N67" i="5"/>
  <c r="O67" i="5" s="1"/>
  <c r="BB66" i="5"/>
  <c r="AX66" i="5"/>
  <c r="AP66" i="5"/>
  <c r="AH66" i="5"/>
  <c r="AC66" i="5"/>
  <c r="Q66" i="5"/>
  <c r="T66" i="5" s="1"/>
  <c r="N66" i="5"/>
  <c r="O66" i="5" s="1"/>
  <c r="BB65" i="5"/>
  <c r="AX65" i="5"/>
  <c r="AP65" i="5"/>
  <c r="AH65" i="5"/>
  <c r="AC65" i="5"/>
  <c r="Q65" i="5"/>
  <c r="T65" i="5" s="1"/>
  <c r="N65" i="5"/>
  <c r="O65" i="5" s="1"/>
  <c r="BB64" i="5"/>
  <c r="AX64" i="5"/>
  <c r="AP64" i="5"/>
  <c r="AH64" i="5"/>
  <c r="AC64" i="5"/>
  <c r="Q64" i="5"/>
  <c r="T64" i="5" s="1"/>
  <c r="N64" i="5"/>
  <c r="O64" i="5" s="1"/>
  <c r="BB63" i="5"/>
  <c r="AX63" i="5"/>
  <c r="AP63" i="5"/>
  <c r="AH63" i="5"/>
  <c r="AC63" i="5"/>
  <c r="Q63" i="5"/>
  <c r="T63" i="5" s="1"/>
  <c r="N63" i="5"/>
  <c r="O63" i="5" s="1"/>
  <c r="BB62" i="5"/>
  <c r="AX62" i="5"/>
  <c r="AP62" i="5"/>
  <c r="AH62" i="5"/>
  <c r="AC62" i="5"/>
  <c r="Q62" i="5"/>
  <c r="T62" i="5" s="1"/>
  <c r="N62" i="5"/>
  <c r="O62" i="5" s="1"/>
  <c r="BB61" i="5"/>
  <c r="AX61" i="5"/>
  <c r="AP61" i="5"/>
  <c r="AH61" i="5"/>
  <c r="AC61" i="5"/>
  <c r="Q61" i="5"/>
  <c r="T61" i="5" s="1"/>
  <c r="N61" i="5"/>
  <c r="O61" i="5" s="1"/>
  <c r="BB60" i="5"/>
  <c r="AX60" i="5"/>
  <c r="AP60" i="5"/>
  <c r="AH60" i="5"/>
  <c r="AC60" i="5"/>
  <c r="Q60" i="5"/>
  <c r="T60" i="5" s="1"/>
  <c r="N60" i="5"/>
  <c r="O60" i="5" s="1"/>
  <c r="BB59" i="5"/>
  <c r="AX59" i="5"/>
  <c r="AP59" i="5"/>
  <c r="AH59" i="5"/>
  <c r="AC59" i="5"/>
  <c r="Q59" i="5"/>
  <c r="T59" i="5" s="1"/>
  <c r="N59" i="5"/>
  <c r="O59" i="5" s="1"/>
  <c r="BB58" i="5"/>
  <c r="AX58" i="5"/>
  <c r="AP58" i="5"/>
  <c r="AH58" i="5"/>
  <c r="AC58" i="5"/>
  <c r="Q58" i="5"/>
  <c r="T58" i="5" s="1"/>
  <c r="N58" i="5"/>
  <c r="O58" i="5" s="1"/>
  <c r="BB57" i="5"/>
  <c r="AX57" i="5"/>
  <c r="AP57" i="5"/>
  <c r="AH57" i="5"/>
  <c r="AC57" i="5"/>
  <c r="Q57" i="5"/>
  <c r="T57" i="5" s="1"/>
  <c r="N57" i="5"/>
  <c r="O57" i="5" s="1"/>
  <c r="BB56" i="5"/>
  <c r="AX56" i="5"/>
  <c r="AP56" i="5"/>
  <c r="AH56" i="5"/>
  <c r="AB56" i="5"/>
  <c r="AC56" i="5" s="1"/>
  <c r="Q56" i="5"/>
  <c r="T56" i="5" s="1"/>
  <c r="N56" i="5"/>
  <c r="O56" i="5" s="1"/>
  <c r="BB55" i="5"/>
  <c r="AX55" i="5"/>
  <c r="AP55" i="5"/>
  <c r="AH55" i="5"/>
  <c r="AC55" i="5"/>
  <c r="Q55" i="5"/>
  <c r="T55" i="5" s="1"/>
  <c r="N55" i="5"/>
  <c r="O55" i="5" s="1"/>
  <c r="BB54" i="5"/>
  <c r="AX54" i="5"/>
  <c r="AP54" i="5"/>
  <c r="AH54" i="5"/>
  <c r="AC54" i="5"/>
  <c r="Q54" i="5"/>
  <c r="T54" i="5" s="1"/>
  <c r="N54" i="5"/>
  <c r="O54" i="5" s="1"/>
  <c r="BB53" i="5"/>
  <c r="AX53" i="5"/>
  <c r="AP53" i="5"/>
  <c r="AH53" i="5"/>
  <c r="AC53" i="5"/>
  <c r="Q53" i="5"/>
  <c r="T53" i="5" s="1"/>
  <c r="N53" i="5"/>
  <c r="O53" i="5" s="1"/>
  <c r="BB52" i="5"/>
  <c r="AX52" i="5"/>
  <c r="AP52" i="5"/>
  <c r="AH52" i="5"/>
  <c r="AC52" i="5"/>
  <c r="Q52" i="5"/>
  <c r="T52" i="5" s="1"/>
  <c r="N52" i="5"/>
  <c r="O52" i="5" s="1"/>
  <c r="BB51" i="5"/>
  <c r="AX51" i="5"/>
  <c r="AP51" i="5"/>
  <c r="AH51" i="5"/>
  <c r="AC51" i="5"/>
  <c r="Q51" i="5"/>
  <c r="T51" i="5" s="1"/>
  <c r="N51" i="5"/>
  <c r="O51" i="5" s="1"/>
  <c r="BB50" i="5"/>
  <c r="AX50" i="5"/>
  <c r="AP50" i="5"/>
  <c r="AH50" i="5"/>
  <c r="AC50" i="5"/>
  <c r="Q50" i="5"/>
  <c r="T50" i="5" s="1"/>
  <c r="N50" i="5"/>
  <c r="O50" i="5" s="1"/>
  <c r="BB49" i="5"/>
  <c r="AX49" i="5"/>
  <c r="AP49" i="5"/>
  <c r="AH49" i="5"/>
  <c r="AC49" i="5"/>
  <c r="Q49" i="5"/>
  <c r="T49" i="5" s="1"/>
  <c r="N49" i="5"/>
  <c r="O49" i="5" s="1"/>
  <c r="BB48" i="5"/>
  <c r="AX48" i="5"/>
  <c r="AP48" i="5"/>
  <c r="AH48" i="5"/>
  <c r="AC48" i="5"/>
  <c r="Q48" i="5"/>
  <c r="T48" i="5" s="1"/>
  <c r="N48" i="5"/>
  <c r="O48" i="5" s="1"/>
  <c r="BB47" i="5"/>
  <c r="AX47" i="5"/>
  <c r="AP47" i="5"/>
  <c r="AH47" i="5"/>
  <c r="AC47" i="5"/>
  <c r="Q47" i="5"/>
  <c r="T47" i="5" s="1"/>
  <c r="N47" i="5"/>
  <c r="O47" i="5" s="1"/>
  <c r="BB46" i="5"/>
  <c r="AX46" i="5"/>
  <c r="AP46" i="5"/>
  <c r="AH46" i="5"/>
  <c r="AC46" i="5"/>
  <c r="Q46" i="5"/>
  <c r="T46" i="5" s="1"/>
  <c r="N46" i="5"/>
  <c r="O46" i="5" s="1"/>
  <c r="BB45" i="5"/>
  <c r="AX45" i="5"/>
  <c r="AP45" i="5"/>
  <c r="AH45" i="5"/>
  <c r="AC45" i="5"/>
  <c r="Q45" i="5"/>
  <c r="T45" i="5" s="1"/>
  <c r="N45" i="5"/>
  <c r="O45" i="5" s="1"/>
  <c r="BB44" i="5"/>
  <c r="AX44" i="5"/>
  <c r="AP44" i="5"/>
  <c r="AH44" i="5"/>
  <c r="AC44" i="5"/>
  <c r="Q44" i="5"/>
  <c r="T44" i="5" s="1"/>
  <c r="N44" i="5"/>
  <c r="O44" i="5" s="1"/>
  <c r="BB43" i="5"/>
  <c r="AX43" i="5"/>
  <c r="AP43" i="5"/>
  <c r="AH43" i="5"/>
  <c r="AC43" i="5"/>
  <c r="Q43" i="5"/>
  <c r="T43" i="5" s="1"/>
  <c r="N43" i="5"/>
  <c r="O43" i="5" s="1"/>
  <c r="BB42" i="5"/>
  <c r="AX42" i="5"/>
  <c r="AP42" i="5"/>
  <c r="AH42" i="5"/>
  <c r="AC42" i="5"/>
  <c r="Q42" i="5"/>
  <c r="T42" i="5" s="1"/>
  <c r="N42" i="5"/>
  <c r="O42" i="5" s="1"/>
  <c r="BB41" i="5"/>
  <c r="AX41" i="5"/>
  <c r="AP41" i="5"/>
  <c r="AH41" i="5"/>
  <c r="AC41" i="5"/>
  <c r="Q41" i="5"/>
  <c r="T41" i="5" s="1"/>
  <c r="N41" i="5"/>
  <c r="O41" i="5" s="1"/>
  <c r="BB40" i="5"/>
  <c r="AX40" i="5"/>
  <c r="AP40" i="5"/>
  <c r="AH40" i="5"/>
  <c r="AC40" i="5"/>
  <c r="Q40" i="5"/>
  <c r="T40" i="5" s="1"/>
  <c r="N40" i="5"/>
  <c r="O40" i="5" s="1"/>
  <c r="BB39" i="5"/>
  <c r="AX39" i="5"/>
  <c r="AP39" i="5"/>
  <c r="AH39" i="5"/>
  <c r="AC39" i="5"/>
  <c r="Q39" i="5"/>
  <c r="T39" i="5" s="1"/>
  <c r="N39" i="5"/>
  <c r="O39" i="5" s="1"/>
  <c r="BB38" i="5"/>
  <c r="AX38" i="5"/>
  <c r="AP38" i="5"/>
  <c r="AH38" i="5"/>
  <c r="AC38" i="5"/>
  <c r="Q38" i="5"/>
  <c r="T38" i="5" s="1"/>
  <c r="N38" i="5"/>
  <c r="O38" i="5" s="1"/>
  <c r="BB37" i="5"/>
  <c r="AX37" i="5"/>
  <c r="AP37" i="5"/>
  <c r="AH37" i="5"/>
  <c r="AC37" i="5"/>
  <c r="Q37" i="5"/>
  <c r="T37" i="5" s="1"/>
  <c r="N37" i="5"/>
  <c r="O37" i="5" s="1"/>
  <c r="BB36" i="5"/>
  <c r="AX36" i="5"/>
  <c r="AP36" i="5"/>
  <c r="AH36" i="5"/>
  <c r="AC36" i="5"/>
  <c r="Q36" i="5"/>
  <c r="T36" i="5" s="1"/>
  <c r="N36" i="5"/>
  <c r="O36" i="5" s="1"/>
  <c r="BB35" i="5"/>
  <c r="AX35" i="5"/>
  <c r="AP35" i="5"/>
  <c r="AH35" i="5"/>
  <c r="AC35" i="5"/>
  <c r="Q35" i="5"/>
  <c r="T35" i="5" s="1"/>
  <c r="N35" i="5"/>
  <c r="O35" i="5" s="1"/>
  <c r="BB34" i="5"/>
  <c r="AX34" i="5"/>
  <c r="AP34" i="5"/>
  <c r="AH34" i="5"/>
  <c r="AC34" i="5"/>
  <c r="Q34" i="5"/>
  <c r="T34" i="5" s="1"/>
  <c r="N34" i="5"/>
  <c r="O34" i="5" s="1"/>
  <c r="BB33" i="5"/>
  <c r="AX33" i="5"/>
  <c r="AP33" i="5"/>
  <c r="AH33" i="5"/>
  <c r="AC33" i="5"/>
  <c r="Q33" i="5"/>
  <c r="T33" i="5" s="1"/>
  <c r="N33" i="5"/>
  <c r="O33" i="5" s="1"/>
  <c r="BB32" i="5"/>
  <c r="AX32" i="5"/>
  <c r="AP32" i="5"/>
  <c r="AH32" i="5"/>
  <c r="AC32" i="5"/>
  <c r="Q32" i="5"/>
  <c r="T32" i="5" s="1"/>
  <c r="N32" i="5"/>
  <c r="O32" i="5" s="1"/>
  <c r="BB31" i="5"/>
  <c r="AX31" i="5"/>
  <c r="AP31" i="5"/>
  <c r="AH31" i="5"/>
  <c r="AC31" i="5"/>
  <c r="Q31" i="5"/>
  <c r="T31" i="5" s="1"/>
  <c r="N31" i="5"/>
  <c r="O31" i="5" s="1"/>
  <c r="BB30" i="5"/>
  <c r="AX30" i="5"/>
  <c r="AP30" i="5"/>
  <c r="AH30" i="5"/>
  <c r="AC30" i="5"/>
  <c r="Q30" i="5"/>
  <c r="T30" i="5" s="1"/>
  <c r="N30" i="5"/>
  <c r="O30" i="5" s="1"/>
  <c r="BB29" i="5"/>
  <c r="AX29" i="5"/>
  <c r="AP29" i="5"/>
  <c r="AH29" i="5"/>
  <c r="AC29" i="5"/>
  <c r="Q29" i="5"/>
  <c r="T29" i="5" s="1"/>
  <c r="N29" i="5"/>
  <c r="O29" i="5" s="1"/>
  <c r="BB28" i="5"/>
  <c r="AX28" i="5"/>
  <c r="AP28" i="5"/>
  <c r="AH28" i="5"/>
  <c r="AC28" i="5"/>
  <c r="Q28" i="5"/>
  <c r="T28" i="5" s="1"/>
  <c r="N28" i="5"/>
  <c r="O28" i="5" s="1"/>
  <c r="BB27" i="5"/>
  <c r="AX27" i="5"/>
  <c r="AP27" i="5"/>
  <c r="AH27" i="5"/>
  <c r="AC27" i="5"/>
  <c r="Q27" i="5"/>
  <c r="T27" i="5" s="1"/>
  <c r="N27" i="5"/>
  <c r="O27" i="5" s="1"/>
  <c r="BB26" i="5"/>
  <c r="AX26" i="5"/>
  <c r="AP26" i="5"/>
  <c r="AH26" i="5"/>
  <c r="AC26" i="5"/>
  <c r="Q26" i="5"/>
  <c r="T26" i="5" s="1"/>
  <c r="N26" i="5"/>
  <c r="O26" i="5" s="1"/>
  <c r="BB25" i="5"/>
  <c r="AX25" i="5"/>
  <c r="AP25" i="5"/>
  <c r="AH25" i="5"/>
  <c r="AC25" i="5"/>
  <c r="Q25" i="5"/>
  <c r="T25" i="5" s="1"/>
  <c r="N25" i="5"/>
  <c r="O25" i="5" s="1"/>
  <c r="BB24" i="5"/>
  <c r="AX24" i="5"/>
  <c r="AP24" i="5"/>
  <c r="AH24" i="5"/>
  <c r="AC24" i="5"/>
  <c r="Q24" i="5"/>
  <c r="T24" i="5" s="1"/>
  <c r="N24" i="5"/>
  <c r="O24" i="5" s="1"/>
  <c r="BB23" i="5"/>
  <c r="AX23" i="5"/>
  <c r="AP23" i="5"/>
  <c r="AH23" i="5"/>
  <c r="AC23" i="5"/>
  <c r="Q23" i="5"/>
  <c r="T23" i="5" s="1"/>
  <c r="N23" i="5"/>
  <c r="O23" i="5" s="1"/>
  <c r="BB22" i="5"/>
  <c r="AX22" i="5"/>
  <c r="AP22" i="5"/>
  <c r="AH22" i="5"/>
  <c r="AC22" i="5"/>
  <c r="Q22" i="5"/>
  <c r="T22" i="5" s="1"/>
  <c r="N22" i="5"/>
  <c r="O22" i="5" s="1"/>
  <c r="BB21" i="5"/>
  <c r="AX21" i="5"/>
  <c r="AP21" i="5"/>
  <c r="AH21" i="5"/>
  <c r="AC21" i="5"/>
  <c r="Q21" i="5"/>
  <c r="T21" i="5" s="1"/>
  <c r="N21" i="5"/>
  <c r="O21" i="5" s="1"/>
  <c r="BB20" i="5"/>
  <c r="AX20" i="5"/>
  <c r="AP20" i="5"/>
  <c r="AH20" i="5"/>
  <c r="AC20" i="5"/>
  <c r="Q20" i="5"/>
  <c r="T20" i="5" s="1"/>
  <c r="N20" i="5"/>
  <c r="O20" i="5" s="1"/>
  <c r="BB19" i="5"/>
  <c r="AX19" i="5"/>
  <c r="AP19" i="5"/>
  <c r="AH19" i="5"/>
  <c r="AC19" i="5"/>
  <c r="Q19" i="5"/>
  <c r="T19" i="5" s="1"/>
  <c r="N19" i="5"/>
  <c r="O19" i="5" s="1"/>
  <c r="BB18" i="5"/>
  <c r="AX18" i="5"/>
  <c r="AP18" i="5"/>
  <c r="AH18" i="5"/>
  <c r="AB18" i="5"/>
  <c r="AC18" i="5" s="1"/>
  <c r="Q18" i="5"/>
  <c r="T18" i="5" s="1"/>
  <c r="N18" i="5"/>
  <c r="O18" i="5" s="1"/>
  <c r="BB17" i="5"/>
  <c r="AX17" i="5"/>
  <c r="AP17" i="5"/>
  <c r="AH17" i="5"/>
  <c r="AC17" i="5"/>
  <c r="Q17" i="5"/>
  <c r="T17" i="5" s="1"/>
  <c r="N17" i="5"/>
  <c r="O17" i="5" s="1"/>
  <c r="BB16" i="5"/>
  <c r="AX16" i="5"/>
  <c r="AP16" i="5"/>
  <c r="AH16" i="5"/>
  <c r="AB16" i="5"/>
  <c r="AC16" i="5" s="1"/>
  <c r="Q16" i="5"/>
  <c r="T16" i="5" s="1"/>
  <c r="N16" i="5"/>
  <c r="O16" i="5" s="1"/>
  <c r="BB15" i="5"/>
  <c r="AX15" i="5"/>
  <c r="AP15" i="5"/>
  <c r="AH15" i="5"/>
  <c r="AC15" i="5"/>
  <c r="Q15" i="5"/>
  <c r="T15" i="5" s="1"/>
  <c r="N15" i="5"/>
  <c r="O15" i="5" s="1"/>
  <c r="BB14" i="5"/>
  <c r="AX14" i="5"/>
  <c r="AP14" i="5"/>
  <c r="AH14" i="5"/>
  <c r="AC14" i="5"/>
  <c r="Q14" i="5"/>
  <c r="T14" i="5" s="1"/>
  <c r="N14" i="5"/>
  <c r="O14" i="5" s="1"/>
  <c r="BB13" i="5"/>
  <c r="AX13" i="5"/>
  <c r="AP13" i="5"/>
  <c r="AH13" i="5"/>
  <c r="AC13" i="5"/>
  <c r="Q13" i="5"/>
  <c r="T13" i="5" s="1"/>
  <c r="N13" i="5"/>
  <c r="O13" i="5" s="1"/>
  <c r="BB12" i="5"/>
  <c r="AX12" i="5"/>
  <c r="AP12" i="5"/>
  <c r="AH12" i="5"/>
  <c r="AC12" i="5"/>
  <c r="Q12" i="5"/>
  <c r="T12" i="5" s="1"/>
  <c r="N12" i="5"/>
  <c r="O12" i="5" s="1"/>
  <c r="BB11" i="5"/>
  <c r="AX11" i="5"/>
  <c r="AP11" i="5"/>
  <c r="AH11" i="5"/>
  <c r="AC11" i="5"/>
  <c r="Q11" i="5"/>
  <c r="T11" i="5" s="1"/>
  <c r="N11" i="5"/>
  <c r="O11" i="5" s="1"/>
  <c r="BB10" i="5"/>
  <c r="AX10" i="5"/>
  <c r="AP10" i="5"/>
  <c r="AH10" i="5"/>
  <c r="AC10" i="5"/>
  <c r="Q10" i="5"/>
  <c r="T10" i="5" s="1"/>
  <c r="N10" i="5"/>
  <c r="O10" i="5" s="1"/>
  <c r="BB9" i="5"/>
  <c r="AX9" i="5"/>
  <c r="AP9" i="5"/>
  <c r="AH9" i="5"/>
  <c r="AC9" i="5"/>
  <c r="Q9" i="5"/>
  <c r="T9" i="5" s="1"/>
  <c r="N9" i="5"/>
  <c r="O9" i="5" s="1"/>
  <c r="BB8" i="5"/>
  <c r="AX8" i="5"/>
  <c r="AP8" i="5"/>
  <c r="AH8" i="5"/>
  <c r="AC8" i="5"/>
  <c r="Q8" i="5"/>
  <c r="T8" i="5" s="1"/>
  <c r="N8" i="5"/>
  <c r="O8" i="5" s="1"/>
  <c r="BB7" i="5"/>
  <c r="AX7" i="5"/>
  <c r="AP7" i="5"/>
  <c r="AH7" i="5"/>
  <c r="AC7" i="5"/>
  <c r="Q7" i="5"/>
  <c r="T7" i="5" s="1"/>
  <c r="N7" i="5"/>
  <c r="O7" i="5" s="1"/>
  <c r="BB6" i="5"/>
  <c r="AX6" i="5"/>
  <c r="AP6" i="5"/>
  <c r="AH6" i="5"/>
  <c r="AC6" i="5"/>
  <c r="Q6" i="5"/>
  <c r="T6" i="5" s="1"/>
  <c r="N6" i="5"/>
  <c r="O6" i="5" s="1"/>
  <c r="BB5" i="5"/>
  <c r="AX5" i="5"/>
  <c r="AP5" i="5"/>
  <c r="AH5" i="5"/>
  <c r="AC5" i="5"/>
  <c r="Q5" i="5"/>
  <c r="T5" i="5" s="1"/>
  <c r="N5" i="5"/>
  <c r="O5" i="5" s="1"/>
  <c r="BB47" i="4"/>
  <c r="AX47" i="4"/>
  <c r="AP47" i="4"/>
  <c r="AH47" i="4"/>
  <c r="AC47" i="4"/>
  <c r="Q47" i="4"/>
  <c r="T47" i="4" s="1"/>
  <c r="O47" i="4"/>
  <c r="AY47" i="4" s="1"/>
  <c r="N47" i="4"/>
  <c r="BB46" i="4"/>
  <c r="AX46" i="4"/>
  <c r="AP46" i="4"/>
  <c r="AH46" i="4"/>
  <c r="AC46" i="4"/>
  <c r="Q46" i="4"/>
  <c r="T46" i="4" s="1"/>
  <c r="N46" i="4"/>
  <c r="O46" i="4" s="1"/>
  <c r="AY46" i="4" s="1"/>
  <c r="BB45" i="4"/>
  <c r="AX45" i="4"/>
  <c r="AP45" i="4"/>
  <c r="AH45" i="4"/>
  <c r="AC45" i="4"/>
  <c r="Q45" i="4"/>
  <c r="T45" i="4" s="1"/>
  <c r="N45" i="4"/>
  <c r="O45" i="4" s="1"/>
  <c r="BB44" i="4"/>
  <c r="AX44" i="4"/>
  <c r="AP44" i="4"/>
  <c r="AZ44" i="4" s="1"/>
  <c r="AH44" i="4"/>
  <c r="AC44" i="4"/>
  <c r="Q44" i="4"/>
  <c r="T44" i="4" s="1"/>
  <c r="N44" i="4"/>
  <c r="O44" i="4" s="1"/>
  <c r="AY44" i="4" s="1"/>
  <c r="BB43" i="4"/>
  <c r="AX43" i="4"/>
  <c r="AP43" i="4"/>
  <c r="AH43" i="4"/>
  <c r="AC43" i="4"/>
  <c r="Q43" i="4"/>
  <c r="T43" i="4" s="1"/>
  <c r="N43" i="4"/>
  <c r="O43" i="4" s="1"/>
  <c r="BB42" i="4"/>
  <c r="AX42" i="4"/>
  <c r="AP42" i="4"/>
  <c r="AH42" i="4"/>
  <c r="AC42" i="4"/>
  <c r="Q42" i="4"/>
  <c r="T42" i="4" s="1"/>
  <c r="N42" i="4"/>
  <c r="O42" i="4" s="1"/>
  <c r="AY42" i="4" s="1"/>
  <c r="BB41" i="4"/>
  <c r="AX41" i="4"/>
  <c r="AP41" i="4"/>
  <c r="AH41" i="4"/>
  <c r="AC41" i="4"/>
  <c r="AZ41" i="4" s="1"/>
  <c r="T41" i="4"/>
  <c r="AY41" i="4" s="1"/>
  <c r="Q41" i="4"/>
  <c r="N41" i="4"/>
  <c r="O41" i="4" s="1"/>
  <c r="BB40" i="4"/>
  <c r="AX40" i="4"/>
  <c r="AP40" i="4"/>
  <c r="AH40" i="4"/>
  <c r="AC40" i="4"/>
  <c r="Q40" i="4"/>
  <c r="T40" i="4" s="1"/>
  <c r="N40" i="4"/>
  <c r="O40" i="4" s="1"/>
  <c r="AY40" i="4" s="1"/>
  <c r="BB39" i="4"/>
  <c r="AX39" i="4"/>
  <c r="AP39" i="4"/>
  <c r="AH39" i="4"/>
  <c r="AC39" i="4"/>
  <c r="Q39" i="4"/>
  <c r="T39" i="4" s="1"/>
  <c r="N39" i="4"/>
  <c r="O39" i="4" s="1"/>
  <c r="BB38" i="4"/>
  <c r="AX38" i="4"/>
  <c r="AP38" i="4"/>
  <c r="AH38" i="4"/>
  <c r="AC38" i="4"/>
  <c r="T38" i="4"/>
  <c r="Q38" i="4"/>
  <c r="N38" i="4"/>
  <c r="O38" i="4" s="1"/>
  <c r="AY38" i="4" s="1"/>
  <c r="BB37" i="4"/>
  <c r="AX37" i="4"/>
  <c r="AP37" i="4"/>
  <c r="AH37" i="4"/>
  <c r="AC37" i="4"/>
  <c r="Q37" i="4"/>
  <c r="T37" i="4" s="1"/>
  <c r="N37" i="4"/>
  <c r="O37" i="4" s="1"/>
  <c r="BB36" i="4"/>
  <c r="AX36" i="4"/>
  <c r="AP36" i="4"/>
  <c r="AH36" i="4"/>
  <c r="AC36" i="4"/>
  <c r="Q36" i="4"/>
  <c r="T36" i="4" s="1"/>
  <c r="N36" i="4"/>
  <c r="O36" i="4" s="1"/>
  <c r="BB35" i="4"/>
  <c r="AX35" i="4"/>
  <c r="AP35" i="4"/>
  <c r="AH35" i="4"/>
  <c r="AC35" i="4"/>
  <c r="AZ35" i="4" s="1"/>
  <c r="Q35" i="4"/>
  <c r="T35" i="4" s="1"/>
  <c r="N35" i="4"/>
  <c r="O35" i="4" s="1"/>
  <c r="BB34" i="4"/>
  <c r="AX34" i="4"/>
  <c r="AP34" i="4"/>
  <c r="AH34" i="4"/>
  <c r="AC34" i="4"/>
  <c r="T34" i="4"/>
  <c r="Q34" i="4"/>
  <c r="N34" i="4"/>
  <c r="O34" i="4" s="1"/>
  <c r="BB33" i="4"/>
  <c r="AX33" i="4"/>
  <c r="AP33" i="4"/>
  <c r="AH33" i="4"/>
  <c r="AC33" i="4"/>
  <c r="Q33" i="4"/>
  <c r="T33" i="4" s="1"/>
  <c r="O33" i="4"/>
  <c r="N33" i="4"/>
  <c r="BB32" i="4"/>
  <c r="AX32" i="4"/>
  <c r="AP32" i="4"/>
  <c r="AH32" i="4"/>
  <c r="AC32" i="4"/>
  <c r="Q32" i="4"/>
  <c r="T32" i="4" s="1"/>
  <c r="N32" i="4"/>
  <c r="O32" i="4" s="1"/>
  <c r="BB31" i="4"/>
  <c r="AX31" i="4"/>
  <c r="AP31" i="4"/>
  <c r="AH31" i="4"/>
  <c r="AC31" i="4"/>
  <c r="T31" i="4"/>
  <c r="Q31" i="4"/>
  <c r="N31" i="4"/>
  <c r="O31" i="4" s="1"/>
  <c r="BB30" i="4"/>
  <c r="AX30" i="4"/>
  <c r="AP30" i="4"/>
  <c r="AH30" i="4"/>
  <c r="AC30" i="4"/>
  <c r="Q30" i="4"/>
  <c r="T30" i="4" s="1"/>
  <c r="N30" i="4"/>
  <c r="O30" i="4" s="1"/>
  <c r="BB29" i="4"/>
  <c r="AX29" i="4"/>
  <c r="AP29" i="4"/>
  <c r="AH29" i="4"/>
  <c r="AC29" i="4"/>
  <c r="Q29" i="4"/>
  <c r="T29" i="4" s="1"/>
  <c r="N29" i="4"/>
  <c r="O29" i="4" s="1"/>
  <c r="AY29" i="4" s="1"/>
  <c r="BB28" i="4"/>
  <c r="AX28" i="4"/>
  <c r="AP28" i="4"/>
  <c r="AH28" i="4"/>
  <c r="AC28" i="4"/>
  <c r="Q28" i="4"/>
  <c r="T28" i="4" s="1"/>
  <c r="N28" i="4"/>
  <c r="O28" i="4" s="1"/>
  <c r="BB27" i="4"/>
  <c r="AX27" i="4"/>
  <c r="AP27" i="4"/>
  <c r="AH27" i="4"/>
  <c r="AC27" i="4"/>
  <c r="Q27" i="4"/>
  <c r="T27" i="4" s="1"/>
  <c r="O27" i="4"/>
  <c r="N27" i="4"/>
  <c r="BB26" i="4"/>
  <c r="AX26" i="4"/>
  <c r="AP26" i="4"/>
  <c r="AH26" i="4"/>
  <c r="AC26" i="4"/>
  <c r="Q26" i="4"/>
  <c r="T26" i="4" s="1"/>
  <c r="N26" i="4"/>
  <c r="O26" i="4" s="1"/>
  <c r="BB25" i="4"/>
  <c r="AX25" i="4"/>
  <c r="AP25" i="4"/>
  <c r="AH25" i="4"/>
  <c r="AC25" i="4"/>
  <c r="Q25" i="4"/>
  <c r="T25" i="4" s="1"/>
  <c r="N25" i="4"/>
  <c r="O25" i="4" s="1"/>
  <c r="AY25" i="4" s="1"/>
  <c r="BB24" i="4"/>
  <c r="AX24" i="4"/>
  <c r="AP24" i="4"/>
  <c r="AZ24" i="4" s="1"/>
  <c r="AH24" i="4"/>
  <c r="AC24" i="4"/>
  <c r="Q24" i="4"/>
  <c r="T24" i="4" s="1"/>
  <c r="N24" i="4"/>
  <c r="O24" i="4" s="1"/>
  <c r="AY24" i="4" s="1"/>
  <c r="BB23" i="4"/>
  <c r="AX23" i="4"/>
  <c r="AP23" i="4"/>
  <c r="AH23" i="4"/>
  <c r="AC23" i="4"/>
  <c r="Q23" i="4"/>
  <c r="T23" i="4" s="1"/>
  <c r="N23" i="4"/>
  <c r="O23" i="4" s="1"/>
  <c r="BB22" i="4"/>
  <c r="AX22" i="4"/>
  <c r="AP22" i="4"/>
  <c r="AH22" i="4"/>
  <c r="AC22" i="4"/>
  <c r="Q22" i="4"/>
  <c r="T22" i="4" s="1"/>
  <c r="N22" i="4"/>
  <c r="O22" i="4" s="1"/>
  <c r="BB21" i="4"/>
  <c r="AX21" i="4"/>
  <c r="AP21" i="4"/>
  <c r="AH21" i="4"/>
  <c r="AZ21" i="4" s="1"/>
  <c r="AC21" i="4"/>
  <c r="Q21" i="4"/>
  <c r="T21" i="4" s="1"/>
  <c r="N21" i="4"/>
  <c r="O21" i="4" s="1"/>
  <c r="AY21" i="4" s="1"/>
  <c r="BB20" i="4"/>
  <c r="AX20" i="4"/>
  <c r="AP20" i="4"/>
  <c r="AH20" i="4"/>
  <c r="AC20" i="4"/>
  <c r="Q20" i="4"/>
  <c r="T20" i="4" s="1"/>
  <c r="N20" i="4"/>
  <c r="O20" i="4" s="1"/>
  <c r="AY20" i="4" s="1"/>
  <c r="BB19" i="4"/>
  <c r="AX19" i="4"/>
  <c r="AP19" i="4"/>
  <c r="AH19" i="4"/>
  <c r="AC19" i="4"/>
  <c r="Q19" i="4"/>
  <c r="T19" i="4" s="1"/>
  <c r="O19" i="4"/>
  <c r="N19" i="4"/>
  <c r="BB18" i="4"/>
  <c r="AX18" i="4"/>
  <c r="AP18" i="4"/>
  <c r="AH18" i="4"/>
  <c r="AC18" i="4"/>
  <c r="Q18" i="4"/>
  <c r="T18" i="4" s="1"/>
  <c r="N18" i="4"/>
  <c r="O18" i="4" s="1"/>
  <c r="AY18" i="4" s="1"/>
  <c r="BB17" i="4"/>
  <c r="AX17" i="4"/>
  <c r="AP17" i="4"/>
  <c r="AH17" i="4"/>
  <c r="AC17" i="4"/>
  <c r="Q17" i="4"/>
  <c r="T17" i="4" s="1"/>
  <c r="N17" i="4"/>
  <c r="O17" i="4" s="1"/>
  <c r="BB16" i="4"/>
  <c r="AX16" i="4"/>
  <c r="AP16" i="4"/>
  <c r="AH16" i="4"/>
  <c r="AC16" i="4"/>
  <c r="Q16" i="4"/>
  <c r="T16" i="4" s="1"/>
  <c r="N16" i="4"/>
  <c r="O16" i="4" s="1"/>
  <c r="BB15" i="4"/>
  <c r="AX15" i="4"/>
  <c r="AP15" i="4"/>
  <c r="AH15" i="4"/>
  <c r="AC15" i="4"/>
  <c r="Q15" i="4"/>
  <c r="T15" i="4" s="1"/>
  <c r="O15" i="4"/>
  <c r="N15" i="4"/>
  <c r="BB14" i="4"/>
  <c r="AX14" i="4"/>
  <c r="AP14" i="4"/>
  <c r="AH14" i="4"/>
  <c r="AC14" i="4"/>
  <c r="Q14" i="4"/>
  <c r="T14" i="4" s="1"/>
  <c r="N14" i="4"/>
  <c r="O14" i="4" s="1"/>
  <c r="BB13" i="4"/>
  <c r="AX13" i="4"/>
  <c r="AP13" i="4"/>
  <c r="AH13" i="4"/>
  <c r="AC13" i="4"/>
  <c r="Q13" i="4"/>
  <c r="T13" i="4" s="1"/>
  <c r="N13" i="4"/>
  <c r="O13" i="4" s="1"/>
  <c r="AY13" i="4" s="1"/>
  <c r="BB12" i="4"/>
  <c r="AX12" i="4"/>
  <c r="AP12" i="4"/>
  <c r="AH12" i="4"/>
  <c r="AC12" i="4"/>
  <c r="Q12" i="4"/>
  <c r="T12" i="4" s="1"/>
  <c r="O12" i="4"/>
  <c r="N12" i="4"/>
  <c r="BB11" i="4"/>
  <c r="AX11" i="4"/>
  <c r="AP11" i="4"/>
  <c r="AH11" i="4"/>
  <c r="AC11" i="4"/>
  <c r="Q11" i="4"/>
  <c r="T11" i="4" s="1"/>
  <c r="N11" i="4"/>
  <c r="O11" i="4" s="1"/>
  <c r="BB10" i="4"/>
  <c r="AX10" i="4"/>
  <c r="AP10" i="4"/>
  <c r="AH10" i="4"/>
  <c r="AC10" i="4"/>
  <c r="Q10" i="4"/>
  <c r="T10" i="4" s="1"/>
  <c r="N10" i="4"/>
  <c r="O10" i="4" s="1"/>
  <c r="BB9" i="4"/>
  <c r="AX9" i="4"/>
  <c r="AP9" i="4"/>
  <c r="AZ9" i="4" s="1"/>
  <c r="AH9" i="4"/>
  <c r="AC9" i="4"/>
  <c r="Q9" i="4"/>
  <c r="T9" i="4" s="1"/>
  <c r="N9" i="4"/>
  <c r="O9" i="4" s="1"/>
  <c r="AY9" i="4" s="1"/>
  <c r="BB8" i="4"/>
  <c r="AX8" i="4"/>
  <c r="AP8" i="4"/>
  <c r="AH8" i="4"/>
  <c r="AC8" i="4"/>
  <c r="Q8" i="4"/>
  <c r="T8" i="4" s="1"/>
  <c r="N8" i="4"/>
  <c r="O8" i="4" s="1"/>
  <c r="AY8" i="4" s="1"/>
  <c r="BB7" i="4"/>
  <c r="AX7" i="4"/>
  <c r="AP7" i="4"/>
  <c r="AH7" i="4"/>
  <c r="AC7" i="4"/>
  <c r="Q7" i="4"/>
  <c r="T7" i="4" s="1"/>
  <c r="N7" i="4"/>
  <c r="O7" i="4" s="1"/>
  <c r="BB6" i="4"/>
  <c r="AX6" i="4"/>
  <c r="AP6" i="4"/>
  <c r="AH6" i="4"/>
  <c r="AC6" i="4"/>
  <c r="Q6" i="4"/>
  <c r="T6" i="4" s="1"/>
  <c r="N6" i="4"/>
  <c r="O6" i="4" s="1"/>
  <c r="BB5" i="4"/>
  <c r="AX5" i="4"/>
  <c r="AP5" i="4"/>
  <c r="AH5" i="4"/>
  <c r="AC5" i="4"/>
  <c r="T5" i="4"/>
  <c r="Q5" i="4"/>
  <c r="O5" i="4"/>
  <c r="N5" i="4"/>
  <c r="BB115" i="3"/>
  <c r="AP115" i="3"/>
  <c r="AH115" i="3"/>
  <c r="AC115" i="3"/>
  <c r="Q115" i="3"/>
  <c r="T115" i="3" s="1"/>
  <c r="N115" i="3"/>
  <c r="O115" i="3" s="1"/>
  <c r="BB114" i="3"/>
  <c r="AP114" i="3"/>
  <c r="AH114" i="3"/>
  <c r="AC114" i="3"/>
  <c r="Q114" i="3"/>
  <c r="T114" i="3" s="1"/>
  <c r="N114" i="3"/>
  <c r="O114" i="3" s="1"/>
  <c r="AY114" i="3" s="1"/>
  <c r="BB113" i="3"/>
  <c r="AP113" i="3"/>
  <c r="AH113" i="3"/>
  <c r="AC113" i="3"/>
  <c r="Q113" i="3"/>
  <c r="T113" i="3" s="1"/>
  <c r="N113" i="3"/>
  <c r="O113" i="3" s="1"/>
  <c r="BB112" i="3"/>
  <c r="AP112" i="3"/>
  <c r="AH112" i="3"/>
  <c r="AC112" i="3"/>
  <c r="Q112" i="3"/>
  <c r="T112" i="3" s="1"/>
  <c r="N112" i="3"/>
  <c r="O112" i="3" s="1"/>
  <c r="BB111" i="3"/>
  <c r="AP111" i="3"/>
  <c r="AH111" i="3"/>
  <c r="AC111" i="3"/>
  <c r="Q111" i="3"/>
  <c r="T111" i="3" s="1"/>
  <c r="N111" i="3"/>
  <c r="O111" i="3" s="1"/>
  <c r="BB110" i="3"/>
  <c r="AP110" i="3"/>
  <c r="AH110" i="3"/>
  <c r="AC110" i="3"/>
  <c r="Q110" i="3"/>
  <c r="T110" i="3" s="1"/>
  <c r="N110" i="3"/>
  <c r="O110" i="3" s="1"/>
  <c r="BB109" i="3"/>
  <c r="AP109" i="3"/>
  <c r="AH109" i="3"/>
  <c r="AC109" i="3"/>
  <c r="Q109" i="3"/>
  <c r="T109" i="3" s="1"/>
  <c r="N109" i="3"/>
  <c r="O109" i="3" s="1"/>
  <c r="BB108" i="3"/>
  <c r="AP108" i="3"/>
  <c r="AH108" i="3"/>
  <c r="AC108" i="3"/>
  <c r="Q108" i="3"/>
  <c r="T108" i="3" s="1"/>
  <c r="N108" i="3"/>
  <c r="O108" i="3" s="1"/>
  <c r="BB107" i="3"/>
  <c r="AP107" i="3"/>
  <c r="AH107" i="3"/>
  <c r="AC107" i="3"/>
  <c r="Q107" i="3"/>
  <c r="T107" i="3" s="1"/>
  <c r="N107" i="3"/>
  <c r="O107" i="3" s="1"/>
  <c r="BB106" i="3"/>
  <c r="AP106" i="3"/>
  <c r="AH106" i="3"/>
  <c r="AC106" i="3"/>
  <c r="Q106" i="3"/>
  <c r="T106" i="3" s="1"/>
  <c r="N106" i="3"/>
  <c r="O106" i="3" s="1"/>
  <c r="BB105" i="3"/>
  <c r="AP105" i="3"/>
  <c r="AH105" i="3"/>
  <c r="AC105" i="3"/>
  <c r="Q105" i="3"/>
  <c r="T105" i="3" s="1"/>
  <c r="N105" i="3"/>
  <c r="O105" i="3" s="1"/>
  <c r="BB104" i="3"/>
  <c r="AP104" i="3"/>
  <c r="AH104" i="3"/>
  <c r="AC104" i="3"/>
  <c r="Q104" i="3"/>
  <c r="T104" i="3" s="1"/>
  <c r="N104" i="3"/>
  <c r="O104" i="3" s="1"/>
  <c r="BB103" i="3"/>
  <c r="AP103" i="3"/>
  <c r="AH103" i="3"/>
  <c r="AB103" i="3"/>
  <c r="AC103" i="3" s="1"/>
  <c r="Q103" i="3"/>
  <c r="T103" i="3" s="1"/>
  <c r="N103" i="3"/>
  <c r="O103" i="3" s="1"/>
  <c r="BB102" i="3"/>
  <c r="AP102" i="3"/>
  <c r="AH102" i="3"/>
  <c r="AB102" i="3"/>
  <c r="AC102" i="3" s="1"/>
  <c r="Q102" i="3"/>
  <c r="T102" i="3" s="1"/>
  <c r="N102" i="3"/>
  <c r="O102" i="3" s="1"/>
  <c r="BB101" i="3"/>
  <c r="AP101" i="3"/>
  <c r="AH101" i="3"/>
  <c r="AC101" i="3"/>
  <c r="Q101" i="3"/>
  <c r="T101" i="3" s="1"/>
  <c r="N101" i="3"/>
  <c r="O101" i="3" s="1"/>
  <c r="BB100" i="3"/>
  <c r="AP100" i="3"/>
  <c r="AH100" i="3"/>
  <c r="AC100" i="3"/>
  <c r="Q100" i="3"/>
  <c r="T100" i="3" s="1"/>
  <c r="N100" i="3"/>
  <c r="O100" i="3" s="1"/>
  <c r="BB99" i="3"/>
  <c r="AP99" i="3"/>
  <c r="AH99" i="3"/>
  <c r="AC99" i="3"/>
  <c r="Q99" i="3"/>
  <c r="T99" i="3" s="1"/>
  <c r="N99" i="3"/>
  <c r="O99" i="3" s="1"/>
  <c r="BB98" i="3"/>
  <c r="AP98" i="3"/>
  <c r="AH98" i="3"/>
  <c r="AC98" i="3"/>
  <c r="Q98" i="3"/>
  <c r="T98" i="3" s="1"/>
  <c r="N98" i="3"/>
  <c r="O98" i="3" s="1"/>
  <c r="BB97" i="3"/>
  <c r="AP97" i="3"/>
  <c r="AH97" i="3"/>
  <c r="AC97" i="3"/>
  <c r="Q97" i="3"/>
  <c r="T97" i="3" s="1"/>
  <c r="N97" i="3"/>
  <c r="O97" i="3" s="1"/>
  <c r="BB96" i="3"/>
  <c r="AP96" i="3"/>
  <c r="AH96" i="3"/>
  <c r="AC96" i="3"/>
  <c r="Q96" i="3"/>
  <c r="T96" i="3" s="1"/>
  <c r="N96" i="3"/>
  <c r="O96" i="3" s="1"/>
  <c r="BB95" i="3"/>
  <c r="AP95" i="3"/>
  <c r="AH95" i="3"/>
  <c r="AC95" i="3"/>
  <c r="Q95" i="3"/>
  <c r="T95" i="3" s="1"/>
  <c r="N95" i="3"/>
  <c r="O95" i="3" s="1"/>
  <c r="BB94" i="3"/>
  <c r="AP94" i="3"/>
  <c r="AH94" i="3"/>
  <c r="AC94" i="3"/>
  <c r="Q94" i="3"/>
  <c r="T94" i="3" s="1"/>
  <c r="N94" i="3"/>
  <c r="O94" i="3" s="1"/>
  <c r="BB93" i="3"/>
  <c r="AP93" i="3"/>
  <c r="AH93" i="3"/>
  <c r="AC93" i="3"/>
  <c r="Q93" i="3"/>
  <c r="T93" i="3" s="1"/>
  <c r="N93" i="3"/>
  <c r="O93" i="3" s="1"/>
  <c r="BB92" i="3"/>
  <c r="AP92" i="3"/>
  <c r="AH92" i="3"/>
  <c r="AC92" i="3"/>
  <c r="Q92" i="3"/>
  <c r="T92" i="3" s="1"/>
  <c r="N92" i="3"/>
  <c r="O92" i="3" s="1"/>
  <c r="BB91" i="3"/>
  <c r="AP91" i="3"/>
  <c r="AH91" i="3"/>
  <c r="AC91" i="3"/>
  <c r="Q91" i="3"/>
  <c r="T91" i="3" s="1"/>
  <c r="N91" i="3"/>
  <c r="O91" i="3" s="1"/>
  <c r="BB90" i="3"/>
  <c r="AP90" i="3"/>
  <c r="AH90" i="3"/>
  <c r="AC90" i="3"/>
  <c r="Q90" i="3"/>
  <c r="T90" i="3" s="1"/>
  <c r="N90" i="3"/>
  <c r="O90" i="3" s="1"/>
  <c r="BB89" i="3"/>
  <c r="AP89" i="3"/>
  <c r="AH89" i="3"/>
  <c r="AC89" i="3"/>
  <c r="T89" i="3"/>
  <c r="N89" i="3"/>
  <c r="O89" i="3" s="1"/>
  <c r="BB88" i="3"/>
  <c r="AP88" i="3"/>
  <c r="AH88" i="3"/>
  <c r="AC88" i="3"/>
  <c r="Q88" i="3"/>
  <c r="T88" i="3" s="1"/>
  <c r="N88" i="3"/>
  <c r="O88" i="3" s="1"/>
  <c r="BB87" i="3"/>
  <c r="AP87" i="3"/>
  <c r="AH87" i="3"/>
  <c r="AC87" i="3"/>
  <c r="Q87" i="3"/>
  <c r="T87" i="3" s="1"/>
  <c r="N87" i="3"/>
  <c r="O87" i="3" s="1"/>
  <c r="BB86" i="3"/>
  <c r="AP86" i="3"/>
  <c r="AH86" i="3"/>
  <c r="AC86" i="3"/>
  <c r="Q86" i="3"/>
  <c r="T86" i="3" s="1"/>
  <c r="N86" i="3"/>
  <c r="O86" i="3" s="1"/>
  <c r="BB85" i="3"/>
  <c r="AP85" i="3"/>
  <c r="AH85" i="3"/>
  <c r="AC85" i="3"/>
  <c r="Q85" i="3"/>
  <c r="T85" i="3" s="1"/>
  <c r="N85" i="3"/>
  <c r="O85" i="3" s="1"/>
  <c r="BB84" i="3"/>
  <c r="AP84" i="3"/>
  <c r="AH84" i="3"/>
  <c r="AC84" i="3"/>
  <c r="Q84" i="3"/>
  <c r="T84" i="3" s="1"/>
  <c r="N84" i="3"/>
  <c r="O84" i="3" s="1"/>
  <c r="BB83" i="3"/>
  <c r="AP83" i="3"/>
  <c r="AH83" i="3"/>
  <c r="AC83" i="3"/>
  <c r="Q83" i="3"/>
  <c r="T83" i="3" s="1"/>
  <c r="N83" i="3"/>
  <c r="O83" i="3" s="1"/>
  <c r="BB82" i="3"/>
  <c r="AP82" i="3"/>
  <c r="AH82" i="3"/>
  <c r="AC82" i="3"/>
  <c r="Q82" i="3"/>
  <c r="T82" i="3" s="1"/>
  <c r="N82" i="3"/>
  <c r="O82" i="3" s="1"/>
  <c r="BB81" i="3"/>
  <c r="AP81" i="3"/>
  <c r="AH81" i="3"/>
  <c r="AC81" i="3"/>
  <c r="Q81" i="3"/>
  <c r="T81" i="3" s="1"/>
  <c r="N81" i="3"/>
  <c r="O81" i="3" s="1"/>
  <c r="BB80" i="3"/>
  <c r="AP80" i="3"/>
  <c r="AH80" i="3"/>
  <c r="AC80" i="3"/>
  <c r="Q80" i="3"/>
  <c r="T80" i="3" s="1"/>
  <c r="N80" i="3"/>
  <c r="O80" i="3" s="1"/>
  <c r="BB79" i="3"/>
  <c r="AP79" i="3"/>
  <c r="AH79" i="3"/>
  <c r="AC79" i="3"/>
  <c r="Q79" i="3"/>
  <c r="T79" i="3" s="1"/>
  <c r="N79" i="3"/>
  <c r="O79" i="3" s="1"/>
  <c r="BB78" i="3"/>
  <c r="AP78" i="3"/>
  <c r="AH78" i="3"/>
  <c r="AC78" i="3"/>
  <c r="Q78" i="3"/>
  <c r="T78" i="3" s="1"/>
  <c r="N78" i="3"/>
  <c r="O78" i="3" s="1"/>
  <c r="BB77" i="3"/>
  <c r="AP77" i="3"/>
  <c r="AH77" i="3"/>
  <c r="AC77" i="3"/>
  <c r="Q77" i="3"/>
  <c r="T77" i="3" s="1"/>
  <c r="N77" i="3"/>
  <c r="O77" i="3" s="1"/>
  <c r="BB76" i="3"/>
  <c r="AP76" i="3"/>
  <c r="AH76" i="3"/>
  <c r="AC76" i="3"/>
  <c r="Q76" i="3"/>
  <c r="T76" i="3" s="1"/>
  <c r="N76" i="3"/>
  <c r="O76" i="3" s="1"/>
  <c r="BB75" i="3"/>
  <c r="AP75" i="3"/>
  <c r="AH75" i="3"/>
  <c r="AC75" i="3"/>
  <c r="Q75" i="3"/>
  <c r="T75" i="3" s="1"/>
  <c r="N75" i="3"/>
  <c r="O75" i="3" s="1"/>
  <c r="BB74" i="3"/>
  <c r="AP74" i="3"/>
  <c r="AH74" i="3"/>
  <c r="AC74" i="3"/>
  <c r="Q74" i="3"/>
  <c r="T74" i="3" s="1"/>
  <c r="N74" i="3"/>
  <c r="O74" i="3" s="1"/>
  <c r="BB73" i="3"/>
  <c r="AP73" i="3"/>
  <c r="AH73" i="3"/>
  <c r="AC73" i="3"/>
  <c r="Q73" i="3"/>
  <c r="T73" i="3" s="1"/>
  <c r="N73" i="3"/>
  <c r="O73" i="3" s="1"/>
  <c r="BB72" i="3"/>
  <c r="AP72" i="3"/>
  <c r="AH72" i="3"/>
  <c r="AC72" i="3"/>
  <c r="Q72" i="3"/>
  <c r="T72" i="3" s="1"/>
  <c r="N72" i="3"/>
  <c r="O72" i="3" s="1"/>
  <c r="BB71" i="3"/>
  <c r="AP71" i="3"/>
  <c r="AH71" i="3"/>
  <c r="AC71" i="3"/>
  <c r="Q71" i="3"/>
  <c r="T71" i="3" s="1"/>
  <c r="N71" i="3"/>
  <c r="O71" i="3" s="1"/>
  <c r="BB70" i="3"/>
  <c r="AP70" i="3"/>
  <c r="AH70" i="3"/>
  <c r="AC70" i="3"/>
  <c r="Q70" i="3"/>
  <c r="T70" i="3" s="1"/>
  <c r="N70" i="3"/>
  <c r="O70" i="3" s="1"/>
  <c r="BB69" i="3"/>
  <c r="AP69" i="3"/>
  <c r="AH69" i="3"/>
  <c r="AC69" i="3"/>
  <c r="Q69" i="3"/>
  <c r="T69" i="3" s="1"/>
  <c r="N69" i="3"/>
  <c r="O69" i="3" s="1"/>
  <c r="BB68" i="3"/>
  <c r="AP68" i="3"/>
  <c r="AH68" i="3"/>
  <c r="AC68" i="3"/>
  <c r="Q68" i="3"/>
  <c r="T68" i="3" s="1"/>
  <c r="N68" i="3"/>
  <c r="O68" i="3" s="1"/>
  <c r="BB67" i="3"/>
  <c r="AP67" i="3"/>
  <c r="AH67" i="3"/>
  <c r="AC67" i="3"/>
  <c r="Q67" i="3"/>
  <c r="T67" i="3" s="1"/>
  <c r="N67" i="3"/>
  <c r="O67" i="3" s="1"/>
  <c r="BB66" i="3"/>
  <c r="AP66" i="3"/>
  <c r="AH66" i="3"/>
  <c r="AC66" i="3"/>
  <c r="Q66" i="3"/>
  <c r="T66" i="3" s="1"/>
  <c r="N66" i="3"/>
  <c r="O66" i="3" s="1"/>
  <c r="BB65" i="3"/>
  <c r="AP65" i="3"/>
  <c r="AH65" i="3"/>
  <c r="AC65" i="3"/>
  <c r="Q65" i="3"/>
  <c r="T65" i="3" s="1"/>
  <c r="N65" i="3"/>
  <c r="O65" i="3" s="1"/>
  <c r="BB64" i="3"/>
  <c r="AP64" i="3"/>
  <c r="AH64" i="3"/>
  <c r="AC64" i="3"/>
  <c r="Q64" i="3"/>
  <c r="T64" i="3" s="1"/>
  <c r="N64" i="3"/>
  <c r="O64" i="3" s="1"/>
  <c r="BB63" i="3"/>
  <c r="AP63" i="3"/>
  <c r="AH63" i="3"/>
  <c r="AC63" i="3"/>
  <c r="Q63" i="3"/>
  <c r="T63" i="3" s="1"/>
  <c r="N63" i="3"/>
  <c r="O63" i="3" s="1"/>
  <c r="BB62" i="3"/>
  <c r="AP62" i="3"/>
  <c r="AH62" i="3"/>
  <c r="AC62" i="3"/>
  <c r="Q62" i="3"/>
  <c r="T62" i="3" s="1"/>
  <c r="N62" i="3"/>
  <c r="O62" i="3" s="1"/>
  <c r="BB61" i="3"/>
  <c r="AP61" i="3"/>
  <c r="AH61" i="3"/>
  <c r="AC61" i="3"/>
  <c r="Q61" i="3"/>
  <c r="T61" i="3" s="1"/>
  <c r="N61" i="3"/>
  <c r="O61" i="3" s="1"/>
  <c r="BB60" i="3"/>
  <c r="AP60" i="3"/>
  <c r="AH60" i="3"/>
  <c r="AC60" i="3"/>
  <c r="Q60" i="3"/>
  <c r="T60" i="3" s="1"/>
  <c r="N60" i="3"/>
  <c r="O60" i="3" s="1"/>
  <c r="BB59" i="3"/>
  <c r="AP59" i="3"/>
  <c r="AH59" i="3"/>
  <c r="AC59" i="3"/>
  <c r="Q59" i="3"/>
  <c r="T59" i="3" s="1"/>
  <c r="N59" i="3"/>
  <c r="O59" i="3" s="1"/>
  <c r="BB58" i="3"/>
  <c r="AP58" i="3"/>
  <c r="AH58" i="3"/>
  <c r="AC58" i="3"/>
  <c r="Q58" i="3"/>
  <c r="T58" i="3" s="1"/>
  <c r="N58" i="3"/>
  <c r="O58" i="3" s="1"/>
  <c r="BB57" i="3"/>
  <c r="AP57" i="3"/>
  <c r="AH57" i="3"/>
  <c r="AC57" i="3"/>
  <c r="Q57" i="3"/>
  <c r="T57" i="3" s="1"/>
  <c r="N57" i="3"/>
  <c r="O57" i="3" s="1"/>
  <c r="BB56" i="3"/>
  <c r="AP56" i="3"/>
  <c r="AH56" i="3"/>
  <c r="AC56" i="3"/>
  <c r="Q56" i="3"/>
  <c r="T56" i="3" s="1"/>
  <c r="N56" i="3"/>
  <c r="O56" i="3" s="1"/>
  <c r="BB55" i="3"/>
  <c r="AP55" i="3"/>
  <c r="AH55" i="3"/>
  <c r="AC55" i="3"/>
  <c r="Q55" i="3"/>
  <c r="T55" i="3" s="1"/>
  <c r="N55" i="3"/>
  <c r="O55" i="3" s="1"/>
  <c r="BB54" i="3"/>
  <c r="AP54" i="3"/>
  <c r="AH54" i="3"/>
  <c r="AC54" i="3"/>
  <c r="Q54" i="3"/>
  <c r="T54" i="3" s="1"/>
  <c r="N54" i="3"/>
  <c r="O54" i="3" s="1"/>
  <c r="BB53" i="3"/>
  <c r="AP53" i="3"/>
  <c r="AH53" i="3"/>
  <c r="AC53" i="3"/>
  <c r="Q53" i="3"/>
  <c r="T53" i="3" s="1"/>
  <c r="N53" i="3"/>
  <c r="O53" i="3" s="1"/>
  <c r="BB52" i="3"/>
  <c r="AP52" i="3"/>
  <c r="AH52" i="3"/>
  <c r="AC52" i="3"/>
  <c r="Q52" i="3"/>
  <c r="T52" i="3" s="1"/>
  <c r="N52" i="3"/>
  <c r="O52" i="3" s="1"/>
  <c r="BB51" i="3"/>
  <c r="AP51" i="3"/>
  <c r="AH51" i="3"/>
  <c r="AC51" i="3"/>
  <c r="Q51" i="3"/>
  <c r="T51" i="3" s="1"/>
  <c r="N51" i="3"/>
  <c r="O51" i="3" s="1"/>
  <c r="BB50" i="3"/>
  <c r="AP50" i="3"/>
  <c r="AH50" i="3"/>
  <c r="AC50" i="3"/>
  <c r="Q50" i="3"/>
  <c r="T50" i="3" s="1"/>
  <c r="N50" i="3"/>
  <c r="O50" i="3" s="1"/>
  <c r="BB49" i="3"/>
  <c r="AP49" i="3"/>
  <c r="AH49" i="3"/>
  <c r="AC49" i="3"/>
  <c r="Q49" i="3"/>
  <c r="T49" i="3" s="1"/>
  <c r="N49" i="3"/>
  <c r="O49" i="3" s="1"/>
  <c r="BB48" i="3"/>
  <c r="AP48" i="3"/>
  <c r="AH48" i="3"/>
  <c r="AC48" i="3"/>
  <c r="Q48" i="3"/>
  <c r="T48" i="3" s="1"/>
  <c r="N48" i="3"/>
  <c r="O48" i="3" s="1"/>
  <c r="BB47" i="3"/>
  <c r="AP47" i="3"/>
  <c r="AH47" i="3"/>
  <c r="AC47" i="3"/>
  <c r="Q47" i="3"/>
  <c r="T47" i="3" s="1"/>
  <c r="N47" i="3"/>
  <c r="O47" i="3" s="1"/>
  <c r="BB46" i="3"/>
  <c r="AP46" i="3"/>
  <c r="AH46" i="3"/>
  <c r="AC46" i="3"/>
  <c r="Q46" i="3"/>
  <c r="T46" i="3" s="1"/>
  <c r="N46" i="3"/>
  <c r="O46" i="3" s="1"/>
  <c r="BB45" i="3"/>
  <c r="AP45" i="3"/>
  <c r="AH45" i="3"/>
  <c r="AC45" i="3"/>
  <c r="Q45" i="3"/>
  <c r="T45" i="3" s="1"/>
  <c r="N45" i="3"/>
  <c r="O45" i="3" s="1"/>
  <c r="BB44" i="3"/>
  <c r="AP44" i="3"/>
  <c r="AH44" i="3"/>
  <c r="AC44" i="3"/>
  <c r="Q44" i="3"/>
  <c r="T44" i="3" s="1"/>
  <c r="N44" i="3"/>
  <c r="O44" i="3" s="1"/>
  <c r="BB43" i="3"/>
  <c r="AP43" i="3"/>
  <c r="AH43" i="3"/>
  <c r="AC43" i="3"/>
  <c r="Q43" i="3"/>
  <c r="T43" i="3" s="1"/>
  <c r="N43" i="3"/>
  <c r="O43" i="3" s="1"/>
  <c r="BB42" i="3"/>
  <c r="AP42" i="3"/>
  <c r="AH42" i="3"/>
  <c r="AC42" i="3"/>
  <c r="Q42" i="3"/>
  <c r="T42" i="3" s="1"/>
  <c r="N42" i="3"/>
  <c r="O42" i="3" s="1"/>
  <c r="BB41" i="3"/>
  <c r="AP41" i="3"/>
  <c r="AH41" i="3"/>
  <c r="AC41" i="3"/>
  <c r="Q41" i="3"/>
  <c r="T41" i="3" s="1"/>
  <c r="N41" i="3"/>
  <c r="O41" i="3" s="1"/>
  <c r="BB40" i="3"/>
  <c r="AP40" i="3"/>
  <c r="AH40" i="3"/>
  <c r="AC40" i="3"/>
  <c r="Q40" i="3"/>
  <c r="T40" i="3" s="1"/>
  <c r="BD40" i="3" s="1"/>
  <c r="N40" i="3"/>
  <c r="O40" i="3" s="1"/>
  <c r="BB39" i="3"/>
  <c r="AP39" i="3"/>
  <c r="AH39" i="3"/>
  <c r="AC39" i="3"/>
  <c r="Q39" i="3"/>
  <c r="T39" i="3" s="1"/>
  <c r="N39" i="3"/>
  <c r="O39" i="3" s="1"/>
  <c r="BB38" i="3"/>
  <c r="AP38" i="3"/>
  <c r="AH38" i="3"/>
  <c r="AC38" i="3"/>
  <c r="Q38" i="3"/>
  <c r="T38" i="3" s="1"/>
  <c r="N38" i="3"/>
  <c r="O38" i="3" s="1"/>
  <c r="BB37" i="3"/>
  <c r="AP37" i="3"/>
  <c r="AH37" i="3"/>
  <c r="AC37" i="3"/>
  <c r="Q37" i="3"/>
  <c r="T37" i="3" s="1"/>
  <c r="BD37" i="3" s="1"/>
  <c r="N37" i="3"/>
  <c r="O37" i="3" s="1"/>
  <c r="AY37" i="3" s="1"/>
  <c r="BB36" i="3"/>
  <c r="AP36" i="3"/>
  <c r="AH36" i="3"/>
  <c r="AC36" i="3"/>
  <c r="Q36" i="3"/>
  <c r="T36" i="3" s="1"/>
  <c r="N36" i="3"/>
  <c r="O36" i="3" s="1"/>
  <c r="BB35" i="3"/>
  <c r="AP35" i="3"/>
  <c r="AH35" i="3"/>
  <c r="AC35" i="3"/>
  <c r="Q35" i="3"/>
  <c r="T35" i="3" s="1"/>
  <c r="BD35" i="3" s="1"/>
  <c r="N35" i="3"/>
  <c r="O35" i="3" s="1"/>
  <c r="BB34" i="3"/>
  <c r="AP34" i="3"/>
  <c r="AH34" i="3"/>
  <c r="AC34" i="3"/>
  <c r="Q34" i="3"/>
  <c r="T34" i="3" s="1"/>
  <c r="BD34" i="3" s="1"/>
  <c r="N34" i="3"/>
  <c r="O34" i="3" s="1"/>
  <c r="BB33" i="3"/>
  <c r="AP33" i="3"/>
  <c r="AH33" i="3"/>
  <c r="AC33" i="3"/>
  <c r="Q33" i="3"/>
  <c r="T33" i="3" s="1"/>
  <c r="BD33" i="3" s="1"/>
  <c r="N33" i="3"/>
  <c r="O33" i="3" s="1"/>
  <c r="BB32" i="3"/>
  <c r="AP32" i="3"/>
  <c r="AH32" i="3"/>
  <c r="AC32" i="3"/>
  <c r="Q32" i="3"/>
  <c r="T32" i="3" s="1"/>
  <c r="N32" i="3"/>
  <c r="O32" i="3" s="1"/>
  <c r="BB31" i="3"/>
  <c r="AP31" i="3"/>
  <c r="AH31" i="3"/>
  <c r="AC31" i="3"/>
  <c r="Q31" i="3"/>
  <c r="T31" i="3" s="1"/>
  <c r="BD31" i="3" s="1"/>
  <c r="N31" i="3"/>
  <c r="O31" i="3" s="1"/>
  <c r="BB30" i="3"/>
  <c r="AP30" i="3"/>
  <c r="AH30" i="3"/>
  <c r="AC30" i="3"/>
  <c r="Q30" i="3"/>
  <c r="T30" i="3" s="1"/>
  <c r="BD30" i="3" s="1"/>
  <c r="N30" i="3"/>
  <c r="O30" i="3" s="1"/>
  <c r="BB29" i="3"/>
  <c r="AP29" i="3"/>
  <c r="AH29" i="3"/>
  <c r="AC29" i="3"/>
  <c r="Q29" i="3"/>
  <c r="T29" i="3" s="1"/>
  <c r="BD29" i="3" s="1"/>
  <c r="N29" i="3"/>
  <c r="O29" i="3" s="1"/>
  <c r="BB28" i="3"/>
  <c r="AP28" i="3"/>
  <c r="AH28" i="3"/>
  <c r="AC28" i="3"/>
  <c r="Q28" i="3"/>
  <c r="T28" i="3" s="1"/>
  <c r="BD28" i="3" s="1"/>
  <c r="N28" i="3"/>
  <c r="O28" i="3" s="1"/>
  <c r="BB27" i="3"/>
  <c r="AP27" i="3"/>
  <c r="AH27" i="3"/>
  <c r="AC27" i="3"/>
  <c r="Q27" i="3"/>
  <c r="T27" i="3" s="1"/>
  <c r="BD27" i="3" s="1"/>
  <c r="N27" i="3"/>
  <c r="O27" i="3" s="1"/>
  <c r="BB26" i="3"/>
  <c r="AP26" i="3"/>
  <c r="AH26" i="3"/>
  <c r="AC26" i="3"/>
  <c r="Q26" i="3"/>
  <c r="T26" i="3" s="1"/>
  <c r="BD26" i="3" s="1"/>
  <c r="N26" i="3"/>
  <c r="O26" i="3" s="1"/>
  <c r="BB25" i="3"/>
  <c r="AP25" i="3"/>
  <c r="AH25" i="3"/>
  <c r="AC25" i="3"/>
  <c r="Q25" i="3"/>
  <c r="T25" i="3" s="1"/>
  <c r="N25" i="3"/>
  <c r="O25" i="3" s="1"/>
  <c r="BB24" i="3"/>
  <c r="AP24" i="3"/>
  <c r="AH24" i="3"/>
  <c r="AC24" i="3"/>
  <c r="Q24" i="3"/>
  <c r="T24" i="3" s="1"/>
  <c r="N24" i="3"/>
  <c r="O24" i="3" s="1"/>
  <c r="BB23" i="3"/>
  <c r="AP23" i="3"/>
  <c r="AH23" i="3"/>
  <c r="AC23" i="3"/>
  <c r="Q23" i="3"/>
  <c r="T23" i="3" s="1"/>
  <c r="N23" i="3"/>
  <c r="O23" i="3" s="1"/>
  <c r="BB22" i="3"/>
  <c r="AP22" i="3"/>
  <c r="AH22" i="3"/>
  <c r="AC22" i="3"/>
  <c r="Q22" i="3"/>
  <c r="T22" i="3" s="1"/>
  <c r="N22" i="3"/>
  <c r="O22" i="3" s="1"/>
  <c r="BB21" i="3"/>
  <c r="AP21" i="3"/>
  <c r="AH21" i="3"/>
  <c r="AC21" i="3"/>
  <c r="Q21" i="3"/>
  <c r="T21" i="3" s="1"/>
  <c r="N21" i="3"/>
  <c r="O21" i="3" s="1"/>
  <c r="BB20" i="3"/>
  <c r="AP20" i="3"/>
  <c r="AH20" i="3"/>
  <c r="AC20" i="3"/>
  <c r="Q20" i="3"/>
  <c r="T20" i="3" s="1"/>
  <c r="BD25" i="3" s="1"/>
  <c r="N20" i="3"/>
  <c r="O20" i="3" s="1"/>
  <c r="BB19" i="3"/>
  <c r="AP19" i="3"/>
  <c r="AH19" i="3"/>
  <c r="AC19" i="3"/>
  <c r="Q19" i="3"/>
  <c r="T19" i="3" s="1"/>
  <c r="N19" i="3"/>
  <c r="O19" i="3" s="1"/>
  <c r="BB18" i="3"/>
  <c r="AH18" i="3"/>
  <c r="X18" i="3"/>
  <c r="AC18" i="3" s="1"/>
  <c r="Q18" i="3"/>
  <c r="T18" i="3" s="1"/>
  <c r="N18" i="3"/>
  <c r="O18" i="3" s="1"/>
  <c r="BB17" i="3"/>
  <c r="AP17" i="3"/>
  <c r="AH17" i="3"/>
  <c r="AC17" i="3"/>
  <c r="Q17" i="3"/>
  <c r="T17" i="3" s="1"/>
  <c r="BD17" i="3" s="1"/>
  <c r="N17" i="3"/>
  <c r="O17" i="3" s="1"/>
  <c r="BB16" i="3"/>
  <c r="AP16" i="3"/>
  <c r="AH16" i="3"/>
  <c r="AC16" i="3"/>
  <c r="Q16" i="3"/>
  <c r="T16" i="3" s="1"/>
  <c r="N16" i="3"/>
  <c r="O16" i="3" s="1"/>
  <c r="BB15" i="3"/>
  <c r="AP15" i="3"/>
  <c r="AH15" i="3"/>
  <c r="AC15" i="3"/>
  <c r="Q15" i="3"/>
  <c r="T15" i="3" s="1"/>
  <c r="BD15" i="3" s="1"/>
  <c r="N15" i="3"/>
  <c r="O15" i="3" s="1"/>
  <c r="BB14" i="3"/>
  <c r="AP14" i="3"/>
  <c r="AH14" i="3"/>
  <c r="AC14" i="3"/>
  <c r="Q14" i="3"/>
  <c r="T14" i="3" s="1"/>
  <c r="BD14" i="3" s="1"/>
  <c r="N14" i="3"/>
  <c r="O14" i="3" s="1"/>
  <c r="BB13" i="3"/>
  <c r="AP13" i="3"/>
  <c r="AH13" i="3"/>
  <c r="AC13" i="3"/>
  <c r="Q13" i="3"/>
  <c r="T13" i="3" s="1"/>
  <c r="N13" i="3"/>
  <c r="O13" i="3" s="1"/>
  <c r="BB12" i="3"/>
  <c r="AP12" i="3"/>
  <c r="AH12" i="3"/>
  <c r="AC12" i="3"/>
  <c r="Q12" i="3"/>
  <c r="T12" i="3" s="1"/>
  <c r="BD12" i="3" s="1"/>
  <c r="N12" i="3"/>
  <c r="O12" i="3" s="1"/>
  <c r="BB11" i="3"/>
  <c r="AP11" i="3"/>
  <c r="AH11" i="3"/>
  <c r="AC11" i="3"/>
  <c r="Q11" i="3"/>
  <c r="T11" i="3" s="1"/>
  <c r="BD11" i="3" s="1"/>
  <c r="N11" i="3"/>
  <c r="O11" i="3" s="1"/>
  <c r="BB10" i="3"/>
  <c r="AP10" i="3"/>
  <c r="AH10" i="3"/>
  <c r="AC10" i="3"/>
  <c r="Q10" i="3"/>
  <c r="T10" i="3" s="1"/>
  <c r="BD23" i="3" s="1"/>
  <c r="N10" i="3"/>
  <c r="O10" i="3" s="1"/>
  <c r="BB9" i="3"/>
  <c r="AP9" i="3"/>
  <c r="AH9" i="3"/>
  <c r="AC9" i="3"/>
  <c r="Q9" i="3"/>
  <c r="T9" i="3" s="1"/>
  <c r="BD9" i="3" s="1"/>
  <c r="N9" i="3"/>
  <c r="O9" i="3" s="1"/>
  <c r="BB8" i="3"/>
  <c r="AP8" i="3"/>
  <c r="AH8" i="3"/>
  <c r="AC8" i="3"/>
  <c r="Q8" i="3"/>
  <c r="T8" i="3" s="1"/>
  <c r="BD8" i="3" s="1"/>
  <c r="N8" i="3"/>
  <c r="O8" i="3" s="1"/>
  <c r="BB7" i="3"/>
  <c r="AP7" i="3"/>
  <c r="AH7" i="3"/>
  <c r="AC7" i="3"/>
  <c r="Q7" i="3"/>
  <c r="T7" i="3" s="1"/>
  <c r="BD7" i="3" s="1"/>
  <c r="N7" i="3"/>
  <c r="O7" i="3" s="1"/>
  <c r="BB6" i="3"/>
  <c r="AP6" i="3"/>
  <c r="AH6" i="3"/>
  <c r="AC6" i="3"/>
  <c r="Q6" i="3"/>
  <c r="T6" i="3" s="1"/>
  <c r="BD6" i="3" s="1"/>
  <c r="N6" i="3"/>
  <c r="O6" i="3" s="1"/>
  <c r="BB5" i="3"/>
  <c r="AP5" i="3"/>
  <c r="AH5" i="3"/>
  <c r="AC5" i="3"/>
  <c r="Q5" i="3"/>
  <c r="T5" i="3" s="1"/>
  <c r="N5" i="3"/>
  <c r="O5" i="3" s="1"/>
  <c r="BB56" i="2"/>
  <c r="AX56" i="2"/>
  <c r="AP56" i="2"/>
  <c r="AH56" i="2"/>
  <c r="AC56" i="2"/>
  <c r="Q56" i="2"/>
  <c r="T56" i="2" s="1"/>
  <c r="N56" i="2"/>
  <c r="O56" i="2" s="1"/>
  <c r="BB55" i="2"/>
  <c r="AX55" i="2"/>
  <c r="AP55" i="2"/>
  <c r="AH55" i="2"/>
  <c r="AC55" i="2"/>
  <c r="Q55" i="2"/>
  <c r="T55" i="2" s="1"/>
  <c r="N55" i="2"/>
  <c r="O55" i="2" s="1"/>
  <c r="BB54" i="2"/>
  <c r="AX54" i="2"/>
  <c r="AP54" i="2"/>
  <c r="AH54" i="2"/>
  <c r="AC54" i="2"/>
  <c r="Q54" i="2"/>
  <c r="T54" i="2" s="1"/>
  <c r="N54" i="2"/>
  <c r="O54" i="2" s="1"/>
  <c r="BB53" i="2"/>
  <c r="AX53" i="2"/>
  <c r="AP53" i="2"/>
  <c r="AH53" i="2"/>
  <c r="AC53" i="2"/>
  <c r="Q53" i="2"/>
  <c r="T53" i="2" s="1"/>
  <c r="N53" i="2"/>
  <c r="O53" i="2" s="1"/>
  <c r="BB52" i="2"/>
  <c r="AX52" i="2"/>
  <c r="AP52" i="2"/>
  <c r="AH52" i="2"/>
  <c r="AC52" i="2"/>
  <c r="Q52" i="2"/>
  <c r="T52" i="2" s="1"/>
  <c r="N52" i="2"/>
  <c r="O52" i="2" s="1"/>
  <c r="BB51" i="2"/>
  <c r="AX51" i="2"/>
  <c r="AP51" i="2"/>
  <c r="AH51" i="2"/>
  <c r="AC51" i="2"/>
  <c r="Q51" i="2"/>
  <c r="T51" i="2" s="1"/>
  <c r="N51" i="2"/>
  <c r="O51" i="2" s="1"/>
  <c r="BB50" i="2"/>
  <c r="AX50" i="2"/>
  <c r="AP50" i="2"/>
  <c r="AH50" i="2"/>
  <c r="AC50" i="2"/>
  <c r="Q50" i="2"/>
  <c r="T50" i="2" s="1"/>
  <c r="N50" i="2"/>
  <c r="O50" i="2" s="1"/>
  <c r="BB49" i="2"/>
  <c r="AX49" i="2"/>
  <c r="AP49" i="2"/>
  <c r="AH49" i="2"/>
  <c r="AC49" i="2"/>
  <c r="T49" i="2"/>
  <c r="Q49" i="2"/>
  <c r="N49" i="2"/>
  <c r="O49" i="2" s="1"/>
  <c r="BB48" i="2"/>
  <c r="AX48" i="2"/>
  <c r="AP48" i="2"/>
  <c r="AH48" i="2"/>
  <c r="AC48" i="2"/>
  <c r="Q48" i="2"/>
  <c r="T48" i="2" s="1"/>
  <c r="N48" i="2"/>
  <c r="O48" i="2" s="1"/>
  <c r="AY48" i="2" s="1"/>
  <c r="BB47" i="2"/>
  <c r="AX47" i="2"/>
  <c r="AP47" i="2"/>
  <c r="AH47" i="2"/>
  <c r="AC47" i="2"/>
  <c r="Q47" i="2"/>
  <c r="T47" i="2" s="1"/>
  <c r="N47" i="2"/>
  <c r="O47" i="2" s="1"/>
  <c r="BB46" i="2"/>
  <c r="AX46" i="2"/>
  <c r="AP46" i="2"/>
  <c r="AH46" i="2"/>
  <c r="AC46" i="2"/>
  <c r="Q46" i="2"/>
  <c r="T46" i="2" s="1"/>
  <c r="N46" i="2"/>
  <c r="O46" i="2" s="1"/>
  <c r="BB45" i="2"/>
  <c r="AX45" i="2"/>
  <c r="AP45" i="2"/>
  <c r="AH45" i="2"/>
  <c r="AC45" i="2"/>
  <c r="Q45" i="2"/>
  <c r="T45" i="2" s="1"/>
  <c r="N45" i="2"/>
  <c r="O45" i="2" s="1"/>
  <c r="BB44" i="2"/>
  <c r="AX44" i="2"/>
  <c r="AP44" i="2"/>
  <c r="AH44" i="2"/>
  <c r="AC44" i="2"/>
  <c r="Q44" i="2"/>
  <c r="T44" i="2" s="1"/>
  <c r="N44" i="2"/>
  <c r="O44" i="2" s="1"/>
  <c r="BB43" i="2"/>
  <c r="AX43" i="2"/>
  <c r="AP43" i="2"/>
  <c r="AH43" i="2"/>
  <c r="AC43" i="2"/>
  <c r="Q43" i="2"/>
  <c r="T43" i="2" s="1"/>
  <c r="N43" i="2"/>
  <c r="O43" i="2" s="1"/>
  <c r="BB42" i="2"/>
  <c r="AX42" i="2"/>
  <c r="AP42" i="2"/>
  <c r="AH42" i="2"/>
  <c r="AC42" i="2"/>
  <c r="Q42" i="2"/>
  <c r="T42" i="2" s="1"/>
  <c r="N42" i="2"/>
  <c r="O42" i="2" s="1"/>
  <c r="BB41" i="2"/>
  <c r="AX41" i="2"/>
  <c r="AP41" i="2"/>
  <c r="AH41" i="2"/>
  <c r="AC41" i="2"/>
  <c r="Q41" i="2"/>
  <c r="T41" i="2" s="1"/>
  <c r="N41" i="2"/>
  <c r="O41" i="2" s="1"/>
  <c r="BB40" i="2"/>
  <c r="AX40" i="2"/>
  <c r="AP40" i="2"/>
  <c r="AH40" i="2"/>
  <c r="AC40" i="2"/>
  <c r="Q40" i="2"/>
  <c r="T40" i="2" s="1"/>
  <c r="N40" i="2"/>
  <c r="O40" i="2" s="1"/>
  <c r="BB39" i="2"/>
  <c r="AX39" i="2"/>
  <c r="AP39" i="2"/>
  <c r="AH39" i="2"/>
  <c r="AC39" i="2"/>
  <c r="Q39" i="2"/>
  <c r="T39" i="2" s="1"/>
  <c r="N39" i="2"/>
  <c r="O39" i="2" s="1"/>
  <c r="BB38" i="2"/>
  <c r="AX38" i="2"/>
  <c r="AP38" i="2"/>
  <c r="AH38" i="2"/>
  <c r="AC38" i="2"/>
  <c r="Q38" i="2"/>
  <c r="T38" i="2" s="1"/>
  <c r="N38" i="2"/>
  <c r="O38" i="2" s="1"/>
  <c r="BB37" i="2"/>
  <c r="AX37" i="2"/>
  <c r="AP37" i="2"/>
  <c r="AH37" i="2"/>
  <c r="AC37" i="2"/>
  <c r="AZ37" i="2" s="1"/>
  <c r="Q37" i="2"/>
  <c r="T37" i="2" s="1"/>
  <c r="N37" i="2"/>
  <c r="O37" i="2" s="1"/>
  <c r="BB36" i="2"/>
  <c r="AX36" i="2"/>
  <c r="AP36" i="2"/>
  <c r="AH36" i="2"/>
  <c r="AC36" i="2"/>
  <c r="Q36" i="2"/>
  <c r="T36" i="2" s="1"/>
  <c r="N36" i="2"/>
  <c r="O36" i="2" s="1"/>
  <c r="BB35" i="2"/>
  <c r="AX35" i="2"/>
  <c r="AP35" i="2"/>
  <c r="AH35" i="2"/>
  <c r="AC35" i="2"/>
  <c r="Q35" i="2"/>
  <c r="T35" i="2" s="1"/>
  <c r="N35" i="2"/>
  <c r="O35" i="2" s="1"/>
  <c r="BB34" i="2"/>
  <c r="AX34" i="2"/>
  <c r="AP34" i="2"/>
  <c r="AH34" i="2"/>
  <c r="AC34" i="2"/>
  <c r="T34" i="2"/>
  <c r="Q34" i="2"/>
  <c r="N34" i="2"/>
  <c r="O34" i="2" s="1"/>
  <c r="BB33" i="2"/>
  <c r="AX33" i="2"/>
  <c r="AP33" i="2"/>
  <c r="AH33" i="2"/>
  <c r="AC33" i="2"/>
  <c r="Q33" i="2"/>
  <c r="T33" i="2" s="1"/>
  <c r="N33" i="2"/>
  <c r="O33" i="2" s="1"/>
  <c r="BB32" i="2"/>
  <c r="AX32" i="2"/>
  <c r="AP32" i="2"/>
  <c r="AH32" i="2"/>
  <c r="AC32" i="2"/>
  <c r="Q32" i="2"/>
  <c r="T32" i="2" s="1"/>
  <c r="N32" i="2"/>
  <c r="O32" i="2" s="1"/>
  <c r="BB31" i="2"/>
  <c r="AX31" i="2"/>
  <c r="AP31" i="2"/>
  <c r="AH31" i="2"/>
  <c r="AC31" i="2"/>
  <c r="Q31" i="2"/>
  <c r="T31" i="2" s="1"/>
  <c r="N31" i="2"/>
  <c r="O31" i="2" s="1"/>
  <c r="AY31" i="2" s="1"/>
  <c r="BB30" i="2"/>
  <c r="AX30" i="2"/>
  <c r="AP30" i="2"/>
  <c r="AH30" i="2"/>
  <c r="AC30" i="2"/>
  <c r="Q30" i="2"/>
  <c r="T30" i="2" s="1"/>
  <c r="N30" i="2"/>
  <c r="O30" i="2" s="1"/>
  <c r="AY30" i="2" s="1"/>
  <c r="BB29" i="2"/>
  <c r="AX29" i="2"/>
  <c r="AP29" i="2"/>
  <c r="AH29" i="2"/>
  <c r="AC29" i="2"/>
  <c r="Q29" i="2"/>
  <c r="T29" i="2" s="1"/>
  <c r="N29" i="2"/>
  <c r="O29" i="2" s="1"/>
  <c r="BB28" i="2"/>
  <c r="AX28" i="2"/>
  <c r="AP28" i="2"/>
  <c r="AH28" i="2"/>
  <c r="AC28" i="2"/>
  <c r="Q28" i="2"/>
  <c r="T28" i="2" s="1"/>
  <c r="N28" i="2"/>
  <c r="O28" i="2" s="1"/>
  <c r="BB27" i="2"/>
  <c r="AX27" i="2"/>
  <c r="AP27" i="2"/>
  <c r="AH27" i="2"/>
  <c r="AC27" i="2"/>
  <c r="Q27" i="2"/>
  <c r="T27" i="2" s="1"/>
  <c r="N27" i="2"/>
  <c r="O27" i="2" s="1"/>
  <c r="BB26" i="2"/>
  <c r="AX26" i="2"/>
  <c r="AP26" i="2"/>
  <c r="AH26" i="2"/>
  <c r="AC26" i="2"/>
  <c r="Q26" i="2"/>
  <c r="T26" i="2" s="1"/>
  <c r="N26" i="2"/>
  <c r="O26" i="2" s="1"/>
  <c r="BB25" i="2"/>
  <c r="AX25" i="2"/>
  <c r="AP25" i="2"/>
  <c r="AH25" i="2"/>
  <c r="AC25" i="2"/>
  <c r="Q25" i="2"/>
  <c r="T25" i="2" s="1"/>
  <c r="N25" i="2"/>
  <c r="O25" i="2" s="1"/>
  <c r="BB24" i="2"/>
  <c r="AX24" i="2"/>
  <c r="AP24" i="2"/>
  <c r="AH24" i="2"/>
  <c r="AC24" i="2"/>
  <c r="Q24" i="2"/>
  <c r="T24" i="2" s="1"/>
  <c r="N24" i="2"/>
  <c r="O24" i="2" s="1"/>
  <c r="BB23" i="2"/>
  <c r="AX23" i="2"/>
  <c r="AP23" i="2"/>
  <c r="AH23" i="2"/>
  <c r="AC23" i="2"/>
  <c r="Q23" i="2"/>
  <c r="T23" i="2" s="1"/>
  <c r="N23" i="2"/>
  <c r="O23" i="2" s="1"/>
  <c r="BB22" i="2"/>
  <c r="AX22" i="2"/>
  <c r="AP22" i="2"/>
  <c r="AH22" i="2"/>
  <c r="AC22" i="2"/>
  <c r="Q22" i="2"/>
  <c r="T22" i="2" s="1"/>
  <c r="N22" i="2"/>
  <c r="O22" i="2" s="1"/>
  <c r="BB21" i="2"/>
  <c r="AX21" i="2"/>
  <c r="AP21" i="2"/>
  <c r="AH21" i="2"/>
  <c r="AC21" i="2"/>
  <c r="Q21" i="2"/>
  <c r="T21" i="2" s="1"/>
  <c r="N21" i="2"/>
  <c r="O21" i="2" s="1"/>
  <c r="BB20" i="2"/>
  <c r="AX20" i="2"/>
  <c r="AP20" i="2"/>
  <c r="AH20" i="2"/>
  <c r="AC20" i="2"/>
  <c r="Q20" i="2"/>
  <c r="T20" i="2" s="1"/>
  <c r="N20" i="2"/>
  <c r="O20" i="2" s="1"/>
  <c r="AY20" i="2" s="1"/>
  <c r="BB19" i="2"/>
  <c r="AX19" i="2"/>
  <c r="AP19" i="2"/>
  <c r="AH19" i="2"/>
  <c r="AC19" i="2"/>
  <c r="Q19" i="2"/>
  <c r="T19" i="2" s="1"/>
  <c r="N19" i="2"/>
  <c r="O19" i="2" s="1"/>
  <c r="BB18" i="2"/>
  <c r="AX18" i="2"/>
  <c r="AP18" i="2"/>
  <c r="AH18" i="2"/>
  <c r="AC18" i="2"/>
  <c r="Q18" i="2"/>
  <c r="T18" i="2" s="1"/>
  <c r="N18" i="2"/>
  <c r="O18" i="2" s="1"/>
  <c r="BB17" i="2"/>
  <c r="AX17" i="2"/>
  <c r="AP17" i="2"/>
  <c r="AH17" i="2"/>
  <c r="AC17" i="2"/>
  <c r="Q17" i="2"/>
  <c r="T17" i="2" s="1"/>
  <c r="N17" i="2"/>
  <c r="O17" i="2" s="1"/>
  <c r="AY17" i="2" s="1"/>
  <c r="BB16" i="2"/>
  <c r="AX16" i="2"/>
  <c r="AP16" i="2"/>
  <c r="AH16" i="2"/>
  <c r="AC16" i="2"/>
  <c r="Q16" i="2"/>
  <c r="T16" i="2" s="1"/>
  <c r="N16" i="2"/>
  <c r="O16" i="2" s="1"/>
  <c r="AY16" i="2" s="1"/>
  <c r="BB15" i="2"/>
  <c r="AX15" i="2"/>
  <c r="AP15" i="2"/>
  <c r="AH15" i="2"/>
  <c r="AC15" i="2"/>
  <c r="Q15" i="2"/>
  <c r="T15" i="2" s="1"/>
  <c r="N15" i="2"/>
  <c r="O15" i="2" s="1"/>
  <c r="BB14" i="2"/>
  <c r="AX14" i="2"/>
  <c r="AP14" i="2"/>
  <c r="AH14" i="2"/>
  <c r="AC14" i="2"/>
  <c r="Q14" i="2"/>
  <c r="T14" i="2" s="1"/>
  <c r="N14" i="2"/>
  <c r="O14" i="2" s="1"/>
  <c r="BB13" i="2"/>
  <c r="AX13" i="2"/>
  <c r="AP13" i="2"/>
  <c r="AH13" i="2"/>
  <c r="AC13" i="2"/>
  <c r="Q13" i="2"/>
  <c r="T13" i="2" s="1"/>
  <c r="N13" i="2"/>
  <c r="O13" i="2" s="1"/>
  <c r="BB12" i="2"/>
  <c r="AX12" i="2"/>
  <c r="AP12" i="2"/>
  <c r="AH12" i="2"/>
  <c r="AC12" i="2"/>
  <c r="Q12" i="2"/>
  <c r="T12" i="2" s="1"/>
  <c r="N12" i="2"/>
  <c r="O12" i="2" s="1"/>
  <c r="BB11" i="2"/>
  <c r="AX11" i="2"/>
  <c r="AP11" i="2"/>
  <c r="AH11" i="2"/>
  <c r="AC11" i="2"/>
  <c r="Q11" i="2"/>
  <c r="T11" i="2" s="1"/>
  <c r="N11" i="2"/>
  <c r="O11" i="2" s="1"/>
  <c r="AY11" i="2" s="1"/>
  <c r="BB10" i="2"/>
  <c r="AX10" i="2"/>
  <c r="AP10" i="2"/>
  <c r="AH10" i="2"/>
  <c r="AB10" i="2"/>
  <c r="AC10" i="2" s="1"/>
  <c r="Q10" i="2"/>
  <c r="T10" i="2" s="1"/>
  <c r="N10" i="2"/>
  <c r="O10" i="2" s="1"/>
  <c r="BB9" i="2"/>
  <c r="AX9" i="2"/>
  <c r="AP9" i="2"/>
  <c r="AH9" i="2"/>
  <c r="AC9" i="2"/>
  <c r="Q9" i="2"/>
  <c r="T9" i="2" s="1"/>
  <c r="N9" i="2"/>
  <c r="O9" i="2" s="1"/>
  <c r="BB8" i="2"/>
  <c r="AX8" i="2"/>
  <c r="AP8" i="2"/>
  <c r="AH8" i="2"/>
  <c r="AC8" i="2"/>
  <c r="Q8" i="2"/>
  <c r="T8" i="2" s="1"/>
  <c r="N8" i="2"/>
  <c r="O8" i="2" s="1"/>
  <c r="BB7" i="2"/>
  <c r="AX7" i="2"/>
  <c r="AP7" i="2"/>
  <c r="AH7" i="2"/>
  <c r="AC7" i="2"/>
  <c r="Q7" i="2"/>
  <c r="T7" i="2" s="1"/>
  <c r="N7" i="2"/>
  <c r="O7" i="2" s="1"/>
  <c r="BB6" i="2"/>
  <c r="AX6" i="2"/>
  <c r="AP6" i="2"/>
  <c r="AH6" i="2"/>
  <c r="AC6" i="2"/>
  <c r="Q6" i="2"/>
  <c r="T6" i="2" s="1"/>
  <c r="N6" i="2"/>
  <c r="O6" i="2" s="1"/>
  <c r="BB5" i="2"/>
  <c r="AX5" i="2"/>
  <c r="AP5" i="2"/>
  <c r="AH5" i="2"/>
  <c r="AC5" i="2"/>
  <c r="Q5" i="2"/>
  <c r="T5" i="2" s="1"/>
  <c r="N5" i="2"/>
  <c r="O5" i="2" s="1"/>
  <c r="BB76" i="1"/>
  <c r="AX76" i="1"/>
  <c r="AP76" i="1"/>
  <c r="AH76" i="1"/>
  <c r="AC76" i="1"/>
  <c r="Q76" i="1"/>
  <c r="T76" i="1" s="1"/>
  <c r="N76" i="1"/>
  <c r="O76" i="1" s="1"/>
  <c r="BB75" i="1"/>
  <c r="AX75" i="1"/>
  <c r="AP75" i="1"/>
  <c r="AH75" i="1"/>
  <c r="AC75" i="1"/>
  <c r="Q75" i="1"/>
  <c r="T75" i="1" s="1"/>
  <c r="N75" i="1"/>
  <c r="O75" i="1" s="1"/>
  <c r="BB74" i="1"/>
  <c r="AX74" i="1"/>
  <c r="AP74" i="1"/>
  <c r="AH74" i="1"/>
  <c r="AC74" i="1"/>
  <c r="Q74" i="1"/>
  <c r="T74" i="1" s="1"/>
  <c r="N74" i="1"/>
  <c r="O74" i="1" s="1"/>
  <c r="BB73" i="1"/>
  <c r="AX73" i="1"/>
  <c r="AP73" i="1"/>
  <c r="AH73" i="1"/>
  <c r="AC73" i="1"/>
  <c r="Q73" i="1"/>
  <c r="T73" i="1" s="1"/>
  <c r="N73" i="1"/>
  <c r="O73" i="1" s="1"/>
  <c r="BB72" i="1"/>
  <c r="AX72" i="1"/>
  <c r="AP72" i="1"/>
  <c r="AH72" i="1"/>
  <c r="AC72" i="1"/>
  <c r="Q72" i="1"/>
  <c r="T72" i="1" s="1"/>
  <c r="N72" i="1"/>
  <c r="O72" i="1" s="1"/>
  <c r="BB71" i="1"/>
  <c r="AX71" i="1"/>
  <c r="AP71" i="1"/>
  <c r="AH71" i="1"/>
  <c r="AC71" i="1"/>
  <c r="Q71" i="1"/>
  <c r="T71" i="1" s="1"/>
  <c r="N71" i="1"/>
  <c r="O71" i="1" s="1"/>
  <c r="BB70" i="1"/>
  <c r="AX70" i="1"/>
  <c r="AP70" i="1"/>
  <c r="AH70" i="1"/>
  <c r="AC70" i="1"/>
  <c r="Q70" i="1"/>
  <c r="T70" i="1" s="1"/>
  <c r="N70" i="1"/>
  <c r="O70" i="1" s="1"/>
  <c r="BB69" i="1"/>
  <c r="AX69" i="1"/>
  <c r="AP69" i="1"/>
  <c r="AH69" i="1"/>
  <c r="AC69" i="1"/>
  <c r="Q69" i="1"/>
  <c r="T69" i="1" s="1"/>
  <c r="N69" i="1"/>
  <c r="O69" i="1" s="1"/>
  <c r="BB68" i="1"/>
  <c r="AX68" i="1"/>
  <c r="AP68" i="1"/>
  <c r="AH68" i="1"/>
  <c r="AC68" i="1"/>
  <c r="Q68" i="1"/>
  <c r="T68" i="1" s="1"/>
  <c r="N68" i="1"/>
  <c r="O68" i="1" s="1"/>
  <c r="BB67" i="1"/>
  <c r="AX67" i="1"/>
  <c r="AP67" i="1"/>
  <c r="AH67" i="1"/>
  <c r="AC67" i="1"/>
  <c r="Q67" i="1"/>
  <c r="T67" i="1" s="1"/>
  <c r="N67" i="1"/>
  <c r="O67" i="1" s="1"/>
  <c r="BB66" i="1"/>
  <c r="AX66" i="1"/>
  <c r="AP66" i="1"/>
  <c r="AH66" i="1"/>
  <c r="AC66" i="1"/>
  <c r="Q66" i="1"/>
  <c r="T66" i="1" s="1"/>
  <c r="N66" i="1"/>
  <c r="O66" i="1" s="1"/>
  <c r="BB65" i="1"/>
  <c r="AX65" i="1"/>
  <c r="AP65" i="1"/>
  <c r="AH65" i="1"/>
  <c r="AC65" i="1"/>
  <c r="Q65" i="1"/>
  <c r="T65" i="1" s="1"/>
  <c r="N65" i="1"/>
  <c r="O65" i="1" s="1"/>
  <c r="BB64" i="1"/>
  <c r="AX64" i="1"/>
  <c r="AP64" i="1"/>
  <c r="AH64" i="1"/>
  <c r="AC64" i="1"/>
  <c r="Q64" i="1"/>
  <c r="T64" i="1" s="1"/>
  <c r="N64" i="1"/>
  <c r="O64" i="1" s="1"/>
  <c r="BB63" i="1"/>
  <c r="AX63" i="1"/>
  <c r="AP63" i="1"/>
  <c r="AH63" i="1"/>
  <c r="AC63" i="1"/>
  <c r="Q63" i="1"/>
  <c r="T63" i="1" s="1"/>
  <c r="N63" i="1"/>
  <c r="O63" i="1" s="1"/>
  <c r="BB62" i="1"/>
  <c r="AX62" i="1"/>
  <c r="AP62" i="1"/>
  <c r="AH62" i="1"/>
  <c r="AC62" i="1"/>
  <c r="Q62" i="1"/>
  <c r="T62" i="1" s="1"/>
  <c r="N62" i="1"/>
  <c r="O62" i="1" s="1"/>
  <c r="BB61" i="1"/>
  <c r="AX61" i="1"/>
  <c r="AP61" i="1"/>
  <c r="AH61" i="1"/>
  <c r="AC61" i="1"/>
  <c r="Q61" i="1"/>
  <c r="T61" i="1" s="1"/>
  <c r="N61" i="1"/>
  <c r="O61" i="1" s="1"/>
  <c r="BB60" i="1"/>
  <c r="AX60" i="1"/>
  <c r="AP60" i="1"/>
  <c r="AH60" i="1"/>
  <c r="AC60" i="1"/>
  <c r="Q60" i="1"/>
  <c r="T60" i="1" s="1"/>
  <c r="N60" i="1"/>
  <c r="O60" i="1" s="1"/>
  <c r="BB59" i="1"/>
  <c r="AX59" i="1"/>
  <c r="AP59" i="1"/>
  <c r="AH59" i="1"/>
  <c r="AC59" i="1"/>
  <c r="Q59" i="1"/>
  <c r="T59" i="1" s="1"/>
  <c r="N59" i="1"/>
  <c r="O59" i="1" s="1"/>
  <c r="BB58" i="1"/>
  <c r="AX58" i="1"/>
  <c r="AP58" i="1"/>
  <c r="AH58" i="1"/>
  <c r="AC58" i="1"/>
  <c r="Q58" i="1"/>
  <c r="T58" i="1" s="1"/>
  <c r="N58" i="1"/>
  <c r="O58" i="1" s="1"/>
  <c r="BB57" i="1"/>
  <c r="AX57" i="1"/>
  <c r="AP57" i="1"/>
  <c r="AH57" i="1"/>
  <c r="AC57" i="1"/>
  <c r="Q57" i="1"/>
  <c r="T57" i="1" s="1"/>
  <c r="N57" i="1"/>
  <c r="O57" i="1" s="1"/>
  <c r="BB56" i="1"/>
  <c r="AX56" i="1"/>
  <c r="AP56" i="1"/>
  <c r="AH56" i="1"/>
  <c r="AC56" i="1"/>
  <c r="Q56" i="1"/>
  <c r="T56" i="1" s="1"/>
  <c r="N56" i="1"/>
  <c r="O56" i="1" s="1"/>
  <c r="BB55" i="1"/>
  <c r="AX55" i="1"/>
  <c r="AP55" i="1"/>
  <c r="AH55" i="1"/>
  <c r="AC55" i="1"/>
  <c r="T55" i="1"/>
  <c r="N55" i="1"/>
  <c r="O55" i="1" s="1"/>
  <c r="AY55" i="1" s="1"/>
  <c r="BB54" i="1"/>
  <c r="AX54" i="1"/>
  <c r="AP54" i="1"/>
  <c r="AH54" i="1"/>
  <c r="AC54" i="1"/>
  <c r="Q54" i="1"/>
  <c r="T54" i="1" s="1"/>
  <c r="N54" i="1"/>
  <c r="O54" i="1" s="1"/>
  <c r="BB53" i="1"/>
  <c r="AX53" i="1"/>
  <c r="AP53" i="1"/>
  <c r="AH53" i="1"/>
  <c r="AC53" i="1"/>
  <c r="Q53" i="1"/>
  <c r="T53" i="1" s="1"/>
  <c r="N53" i="1"/>
  <c r="O53" i="1" s="1"/>
  <c r="BB52" i="1"/>
  <c r="AX52" i="1"/>
  <c r="AP52" i="1"/>
  <c r="AH52" i="1"/>
  <c r="AC52" i="1"/>
  <c r="Q52" i="1"/>
  <c r="T52" i="1" s="1"/>
  <c r="N52" i="1"/>
  <c r="O52" i="1" s="1"/>
  <c r="BB51" i="1"/>
  <c r="AX51" i="1"/>
  <c r="AP51" i="1"/>
  <c r="AH51" i="1"/>
  <c r="AC51" i="1"/>
  <c r="Q51" i="1"/>
  <c r="T51" i="1" s="1"/>
  <c r="N51" i="1"/>
  <c r="O51" i="1" s="1"/>
  <c r="BB50" i="1"/>
  <c r="AX50" i="1"/>
  <c r="AP50" i="1"/>
  <c r="AH50" i="1"/>
  <c r="AC50" i="1"/>
  <c r="Q50" i="1"/>
  <c r="T50" i="1" s="1"/>
  <c r="N50" i="1"/>
  <c r="O50" i="1" s="1"/>
  <c r="BB49" i="1"/>
  <c r="AX49" i="1"/>
  <c r="AH49" i="1"/>
  <c r="AC49" i="1"/>
  <c r="Q49" i="1"/>
  <c r="T49" i="1" s="1"/>
  <c r="N49" i="1"/>
  <c r="O49" i="1" s="1"/>
  <c r="BB48" i="1"/>
  <c r="AX48" i="1"/>
  <c r="AP48" i="1"/>
  <c r="AH48" i="1"/>
  <c r="AC48" i="1"/>
  <c r="Q48" i="1"/>
  <c r="T48" i="1" s="1"/>
  <c r="N48" i="1"/>
  <c r="O48" i="1" s="1"/>
  <c r="BB47" i="1"/>
  <c r="AX47" i="1"/>
  <c r="AP47" i="1"/>
  <c r="AH47" i="1"/>
  <c r="AC47" i="1"/>
  <c r="Q47" i="1"/>
  <c r="T47" i="1" s="1"/>
  <c r="N47" i="1"/>
  <c r="O47" i="1" s="1"/>
  <c r="BB46" i="1"/>
  <c r="AX46" i="1"/>
  <c r="AP46" i="1"/>
  <c r="AH46" i="1"/>
  <c r="AC46" i="1"/>
  <c r="Q46" i="1"/>
  <c r="T46" i="1" s="1"/>
  <c r="N46" i="1"/>
  <c r="O46" i="1" s="1"/>
  <c r="BB45" i="1"/>
  <c r="AX45" i="1"/>
  <c r="AP45" i="1"/>
  <c r="AH45" i="1"/>
  <c r="AC45" i="1"/>
  <c r="Q45" i="1"/>
  <c r="T45" i="1" s="1"/>
  <c r="N45" i="1"/>
  <c r="O45" i="1" s="1"/>
  <c r="BB44" i="1"/>
  <c r="AX44" i="1"/>
  <c r="AP44" i="1"/>
  <c r="AH44" i="1"/>
  <c r="AC44" i="1"/>
  <c r="Q44" i="1"/>
  <c r="T44" i="1" s="1"/>
  <c r="N44" i="1"/>
  <c r="O44" i="1" s="1"/>
  <c r="BB43" i="1"/>
  <c r="AX43" i="1"/>
  <c r="AP43" i="1"/>
  <c r="AH43" i="1"/>
  <c r="AC43" i="1"/>
  <c r="Q43" i="1"/>
  <c r="T43" i="1" s="1"/>
  <c r="N43" i="1"/>
  <c r="O43" i="1" s="1"/>
  <c r="BB42" i="1"/>
  <c r="AX42" i="1"/>
  <c r="AP42" i="1"/>
  <c r="AH42" i="1"/>
  <c r="AC42" i="1"/>
  <c r="Q42" i="1"/>
  <c r="T42" i="1" s="1"/>
  <c r="N42" i="1"/>
  <c r="O42" i="1" s="1"/>
  <c r="BB41" i="1"/>
  <c r="AX41" i="1"/>
  <c r="AP41" i="1"/>
  <c r="AH41" i="1"/>
  <c r="AC41" i="1"/>
  <c r="Q41" i="1"/>
  <c r="T41" i="1" s="1"/>
  <c r="N41" i="1"/>
  <c r="O41" i="1" s="1"/>
  <c r="BB40" i="1"/>
  <c r="AX40" i="1"/>
  <c r="AP40" i="1"/>
  <c r="AH40" i="1"/>
  <c r="AC40" i="1"/>
  <c r="Q40" i="1"/>
  <c r="T40" i="1" s="1"/>
  <c r="N40" i="1"/>
  <c r="O40" i="1" s="1"/>
  <c r="BB39" i="1"/>
  <c r="AX39" i="1"/>
  <c r="AP39" i="1"/>
  <c r="AH39" i="1"/>
  <c r="AC39" i="1"/>
  <c r="Q39" i="1"/>
  <c r="T39" i="1" s="1"/>
  <c r="N39" i="1"/>
  <c r="O39" i="1" s="1"/>
  <c r="BB38" i="1"/>
  <c r="AX38" i="1"/>
  <c r="AP38" i="1"/>
  <c r="AH38" i="1"/>
  <c r="AC38" i="1"/>
  <c r="Q38" i="1"/>
  <c r="T38" i="1" s="1"/>
  <c r="N38" i="1"/>
  <c r="O38" i="1" s="1"/>
  <c r="BB37" i="1"/>
  <c r="AX37" i="1"/>
  <c r="AP37" i="1"/>
  <c r="AH37" i="1"/>
  <c r="AC37" i="1"/>
  <c r="Q37" i="1"/>
  <c r="T37" i="1" s="1"/>
  <c r="N37" i="1"/>
  <c r="O37" i="1" s="1"/>
  <c r="BB36" i="1"/>
  <c r="AX36" i="1"/>
  <c r="AP36" i="1"/>
  <c r="AH36" i="1"/>
  <c r="AC36" i="1"/>
  <c r="Q36" i="1"/>
  <c r="T36" i="1" s="1"/>
  <c r="N36" i="1"/>
  <c r="O36" i="1" s="1"/>
  <c r="BB35" i="1"/>
  <c r="AX35" i="1"/>
  <c r="AP35" i="1"/>
  <c r="AH35" i="1"/>
  <c r="AC35" i="1"/>
  <c r="Q35" i="1"/>
  <c r="T35" i="1" s="1"/>
  <c r="N35" i="1"/>
  <c r="O35" i="1" s="1"/>
  <c r="BB34" i="1"/>
  <c r="AX34" i="1"/>
  <c r="AP34" i="1"/>
  <c r="AH34" i="1"/>
  <c r="AC34" i="1"/>
  <c r="Q34" i="1"/>
  <c r="T34" i="1" s="1"/>
  <c r="N34" i="1"/>
  <c r="O34" i="1" s="1"/>
  <c r="BB33" i="1"/>
  <c r="AX33" i="1"/>
  <c r="AP33" i="1"/>
  <c r="AH33" i="1"/>
  <c r="AC33" i="1"/>
  <c r="Q33" i="1"/>
  <c r="T33" i="1" s="1"/>
  <c r="N33" i="1"/>
  <c r="O33" i="1" s="1"/>
  <c r="BB32" i="1"/>
  <c r="AX32" i="1"/>
  <c r="AP32" i="1"/>
  <c r="AH32" i="1"/>
  <c r="AC32" i="1"/>
  <c r="Q32" i="1"/>
  <c r="T32" i="1" s="1"/>
  <c r="N32" i="1"/>
  <c r="O32" i="1" s="1"/>
  <c r="BB31" i="1"/>
  <c r="AX31" i="1"/>
  <c r="AP31" i="1"/>
  <c r="AH31" i="1"/>
  <c r="AC31" i="1"/>
  <c r="Q31" i="1"/>
  <c r="T31" i="1" s="1"/>
  <c r="N31" i="1"/>
  <c r="O31" i="1" s="1"/>
  <c r="BB30" i="1"/>
  <c r="AX30" i="1"/>
  <c r="AP30" i="1"/>
  <c r="AH30" i="1"/>
  <c r="AC30" i="1"/>
  <c r="Q30" i="1"/>
  <c r="T30" i="1" s="1"/>
  <c r="N30" i="1"/>
  <c r="O30" i="1" s="1"/>
  <c r="BB29" i="1"/>
  <c r="AX29" i="1"/>
  <c r="AP29" i="1"/>
  <c r="AH29" i="1"/>
  <c r="AC29" i="1"/>
  <c r="Q29" i="1"/>
  <c r="T29" i="1" s="1"/>
  <c r="N29" i="1"/>
  <c r="O29" i="1" s="1"/>
  <c r="BB28" i="1"/>
  <c r="AX28" i="1"/>
  <c r="AP28" i="1"/>
  <c r="AH28" i="1"/>
  <c r="AC28" i="1"/>
  <c r="Q28" i="1"/>
  <c r="T28" i="1" s="1"/>
  <c r="N28" i="1"/>
  <c r="O28" i="1" s="1"/>
  <c r="BB27" i="1"/>
  <c r="AX27" i="1"/>
  <c r="AP27" i="1"/>
  <c r="AH27" i="1"/>
  <c r="AC27" i="1"/>
  <c r="Q27" i="1"/>
  <c r="T27" i="1" s="1"/>
  <c r="N27" i="1"/>
  <c r="O27" i="1" s="1"/>
  <c r="BB26" i="1"/>
  <c r="AX26" i="1"/>
  <c r="AP26" i="1"/>
  <c r="AH26" i="1"/>
  <c r="AC26" i="1"/>
  <c r="Q26" i="1"/>
  <c r="T26" i="1" s="1"/>
  <c r="N26" i="1"/>
  <c r="O26" i="1" s="1"/>
  <c r="BB25" i="1"/>
  <c r="AX25" i="1"/>
  <c r="AP25" i="1"/>
  <c r="AH25" i="1"/>
  <c r="AC25" i="1"/>
  <c r="Q25" i="1"/>
  <c r="T25" i="1" s="1"/>
  <c r="N25" i="1"/>
  <c r="O25" i="1" s="1"/>
  <c r="BB24" i="1"/>
  <c r="AX24" i="1"/>
  <c r="AP24" i="1"/>
  <c r="AH24" i="1"/>
  <c r="AC24" i="1"/>
  <c r="Q24" i="1"/>
  <c r="T24" i="1" s="1"/>
  <c r="N24" i="1"/>
  <c r="O24" i="1" s="1"/>
  <c r="BB23" i="1"/>
  <c r="AX23" i="1"/>
  <c r="AP23" i="1"/>
  <c r="AH23" i="1"/>
  <c r="AC23" i="1"/>
  <c r="Q23" i="1"/>
  <c r="T23" i="1" s="1"/>
  <c r="N23" i="1"/>
  <c r="O23" i="1" s="1"/>
  <c r="BB22" i="1"/>
  <c r="AX22" i="1"/>
  <c r="AP22" i="1"/>
  <c r="AH22" i="1"/>
  <c r="AC22" i="1"/>
  <c r="Q22" i="1"/>
  <c r="T22" i="1" s="1"/>
  <c r="N22" i="1"/>
  <c r="O22" i="1" s="1"/>
  <c r="BB21" i="1"/>
  <c r="AX21" i="1"/>
  <c r="AP21" i="1"/>
  <c r="AH21" i="1"/>
  <c r="AC21" i="1"/>
  <c r="Q21" i="1"/>
  <c r="T21" i="1" s="1"/>
  <c r="N21" i="1"/>
  <c r="O21" i="1" s="1"/>
  <c r="BB20" i="1"/>
  <c r="AX20" i="1"/>
  <c r="AP20" i="1"/>
  <c r="AH20" i="1"/>
  <c r="AC20" i="1"/>
  <c r="Q20" i="1"/>
  <c r="T20" i="1" s="1"/>
  <c r="N20" i="1"/>
  <c r="O20" i="1" s="1"/>
  <c r="BB19" i="1"/>
  <c r="AX19" i="1"/>
  <c r="AP19" i="1"/>
  <c r="AH19" i="1"/>
  <c r="AC19" i="1"/>
  <c r="Q19" i="1"/>
  <c r="T19" i="1" s="1"/>
  <c r="N19" i="1"/>
  <c r="O19" i="1" s="1"/>
  <c r="BB18" i="1"/>
  <c r="AX18" i="1"/>
  <c r="AP18" i="1"/>
  <c r="AH18" i="1"/>
  <c r="AC18" i="1"/>
  <c r="Q18" i="1"/>
  <c r="T18" i="1" s="1"/>
  <c r="N18" i="1"/>
  <c r="O18" i="1" s="1"/>
  <c r="BB17" i="1"/>
  <c r="AX17" i="1"/>
  <c r="AP17" i="1"/>
  <c r="AH17" i="1"/>
  <c r="AC17" i="1"/>
  <c r="Q17" i="1"/>
  <c r="T17" i="1" s="1"/>
  <c r="N17" i="1"/>
  <c r="O17" i="1" s="1"/>
  <c r="BB16" i="1"/>
  <c r="AX16" i="1"/>
  <c r="AP16" i="1"/>
  <c r="AH16" i="1"/>
  <c r="AC16" i="1"/>
  <c r="Q16" i="1"/>
  <c r="T16" i="1" s="1"/>
  <c r="N16" i="1"/>
  <c r="O16" i="1" s="1"/>
  <c r="BB15" i="1"/>
  <c r="AX15" i="1"/>
  <c r="AP15" i="1"/>
  <c r="AH15" i="1"/>
  <c r="AC15" i="1"/>
  <c r="Q15" i="1"/>
  <c r="T15" i="1" s="1"/>
  <c r="N15" i="1"/>
  <c r="O15" i="1" s="1"/>
  <c r="BB14" i="1"/>
  <c r="AX14" i="1"/>
  <c r="AP14" i="1"/>
  <c r="AH14" i="1"/>
  <c r="AC14" i="1"/>
  <c r="Q14" i="1"/>
  <c r="T14" i="1" s="1"/>
  <c r="N14" i="1"/>
  <c r="O14" i="1" s="1"/>
  <c r="BB13" i="1"/>
  <c r="AX13" i="1"/>
  <c r="AP13" i="1"/>
  <c r="AH13" i="1"/>
  <c r="AC13" i="1"/>
  <c r="Q13" i="1"/>
  <c r="T13" i="1" s="1"/>
  <c r="N13" i="1"/>
  <c r="O13" i="1" s="1"/>
  <c r="BB12" i="1"/>
  <c r="AX12" i="1"/>
  <c r="AP12" i="1"/>
  <c r="AH12" i="1"/>
  <c r="AC12" i="1"/>
  <c r="Q12" i="1"/>
  <c r="T12" i="1" s="1"/>
  <c r="N12" i="1"/>
  <c r="O12" i="1" s="1"/>
  <c r="BB11" i="1"/>
  <c r="AX11" i="1"/>
  <c r="AH11" i="1"/>
  <c r="AC11" i="1"/>
  <c r="Q11" i="1"/>
  <c r="T11" i="1" s="1"/>
  <c r="N11" i="1"/>
  <c r="O11" i="1" s="1"/>
  <c r="BB10" i="1"/>
  <c r="AX10" i="1"/>
  <c r="AP10" i="1"/>
  <c r="AH10" i="1"/>
  <c r="AC10" i="1"/>
  <c r="Q10" i="1"/>
  <c r="T10" i="1" s="1"/>
  <c r="N10" i="1"/>
  <c r="O10" i="1" s="1"/>
  <c r="BB9" i="1"/>
  <c r="AX9" i="1"/>
  <c r="AP9" i="1"/>
  <c r="AH9" i="1"/>
  <c r="AC9" i="1"/>
  <c r="Q9" i="1"/>
  <c r="T9" i="1" s="1"/>
  <c r="N9" i="1"/>
  <c r="O9" i="1" s="1"/>
  <c r="BB8" i="1"/>
  <c r="AX8" i="1"/>
  <c r="AP8" i="1"/>
  <c r="AH8" i="1"/>
  <c r="AC8" i="1"/>
  <c r="Q8" i="1"/>
  <c r="T8" i="1" s="1"/>
  <c r="N8" i="1"/>
  <c r="O8" i="1" s="1"/>
  <c r="BB7" i="1"/>
  <c r="AX7" i="1"/>
  <c r="AP7" i="1"/>
  <c r="AH7" i="1"/>
  <c r="AC7" i="1"/>
  <c r="Q7" i="1"/>
  <c r="T7" i="1" s="1"/>
  <c r="N7" i="1"/>
  <c r="O7" i="1" s="1"/>
  <c r="BB6" i="1"/>
  <c r="AX6" i="1"/>
  <c r="AP6" i="1"/>
  <c r="AH6" i="1"/>
  <c r="AC6" i="1"/>
  <c r="Q6" i="1"/>
  <c r="T6" i="1" s="1"/>
  <c r="N6" i="1"/>
  <c r="O6" i="1" s="1"/>
  <c r="BB5" i="1"/>
  <c r="AX5" i="1"/>
  <c r="AP5" i="1"/>
  <c r="AH5" i="1"/>
  <c r="AC5" i="1"/>
  <c r="Q5" i="1"/>
  <c r="T5" i="1" s="1"/>
  <c r="N5" i="1"/>
  <c r="O5" i="1" s="1"/>
  <c r="BD37" i="4" l="1"/>
  <c r="AY15" i="4"/>
  <c r="BD15" i="4"/>
  <c r="BD29" i="4"/>
  <c r="BD18" i="4"/>
  <c r="BD7" i="4"/>
  <c r="BD32" i="4"/>
  <c r="BD10" i="4"/>
  <c r="BD21" i="4"/>
  <c r="AY43" i="4"/>
  <c r="BD43" i="4"/>
  <c r="BD46" i="4"/>
  <c r="BD13" i="4"/>
  <c r="AY35" i="4"/>
  <c r="BA35" i="4" s="1"/>
  <c r="BD35" i="4"/>
  <c r="BD27" i="4"/>
  <c r="AY30" i="4"/>
  <c r="BD16" i="4"/>
  <c r="BD30" i="4"/>
  <c r="BD28" i="4"/>
  <c r="AY12" i="4"/>
  <c r="BD12" i="4"/>
  <c r="BD26" i="4"/>
  <c r="BD8" i="4"/>
  <c r="BD33" i="4"/>
  <c r="BD47" i="4"/>
  <c r="BD39" i="4"/>
  <c r="BD6" i="4"/>
  <c r="BD31" i="4"/>
  <c r="BD11" i="4"/>
  <c r="BD9" i="4"/>
  <c r="BD20" i="4"/>
  <c r="BD44" i="4"/>
  <c r="BD19" i="4"/>
  <c r="AY22" i="4"/>
  <c r="BD22" i="4"/>
  <c r="BD36" i="4"/>
  <c r="BD17" i="4"/>
  <c r="AZ25" i="4"/>
  <c r="BA25" i="4" s="1"/>
  <c r="AY27" i="4"/>
  <c r="AZ11" i="4"/>
  <c r="BD45" i="4"/>
  <c r="AZ34" i="4"/>
  <c r="BD40" i="4"/>
  <c r="AZ15" i="4"/>
  <c r="BA15" i="4" s="1"/>
  <c r="AZ32" i="4"/>
  <c r="AY31" i="4"/>
  <c r="AZ10" i="4"/>
  <c r="AY7" i="4"/>
  <c r="AY19" i="4"/>
  <c r="BD41" i="4"/>
  <c r="AZ20" i="4"/>
  <c r="AY11" i="4"/>
  <c r="BA11" i="4" s="1"/>
  <c r="AZ14" i="4"/>
  <c r="AY34" i="4"/>
  <c r="BD25" i="4"/>
  <c r="AY32" i="4"/>
  <c r="BA32" i="4" s="1"/>
  <c r="BD42" i="4"/>
  <c r="BD38" i="4"/>
  <c r="BD34" i="4"/>
  <c r="BD5" i="4"/>
  <c r="BD24" i="4"/>
  <c r="BD23" i="4"/>
  <c r="AY26" i="4"/>
  <c r="BD14" i="4"/>
  <c r="AZ29" i="4"/>
  <c r="BA29" i="4" s="1"/>
  <c r="AY37" i="4"/>
  <c r="AZ28" i="4"/>
  <c r="AY5" i="4"/>
  <c r="AY10" i="4"/>
  <c r="BA10" i="4" s="1"/>
  <c r="BD135" i="5"/>
  <c r="BD136" i="5"/>
  <c r="BD20" i="5"/>
  <c r="BD139" i="5"/>
  <c r="BD60" i="5"/>
  <c r="BD80" i="5"/>
  <c r="BD55" i="5"/>
  <c r="BD21" i="5"/>
  <c r="BD41" i="5"/>
  <c r="BD61" i="5"/>
  <c r="BD81" i="5"/>
  <c r="BD101" i="5"/>
  <c r="BD121" i="5"/>
  <c r="BD120" i="5"/>
  <c r="BD43" i="5"/>
  <c r="BD126" i="5"/>
  <c r="BD9" i="5"/>
  <c r="BD92" i="5"/>
  <c r="BD112" i="5"/>
  <c r="BD58" i="5"/>
  <c r="BD7" i="5"/>
  <c r="BD27" i="5"/>
  <c r="BD100" i="5"/>
  <c r="BD63" i="5"/>
  <c r="BD6" i="5"/>
  <c r="BD26" i="5"/>
  <c r="BD106" i="5"/>
  <c r="BD69" i="5"/>
  <c r="BD12" i="5"/>
  <c r="BD75" i="5"/>
  <c r="BD38" i="5"/>
  <c r="BD30" i="5"/>
  <c r="BD110" i="5"/>
  <c r="BD130" i="5"/>
  <c r="BD33" i="5"/>
  <c r="BD113" i="5"/>
  <c r="BD76" i="5"/>
  <c r="BD39" i="5"/>
  <c r="BD119" i="5"/>
  <c r="BD62" i="5"/>
  <c r="BD138" i="5"/>
  <c r="BD28" i="5"/>
  <c r="BD48" i="5"/>
  <c r="BD68" i="5"/>
  <c r="BD88" i="5"/>
  <c r="BD108" i="5"/>
  <c r="BD128" i="5"/>
  <c r="BD83" i="5"/>
  <c r="BD46" i="5"/>
  <c r="BD89" i="5"/>
  <c r="BD129" i="5"/>
  <c r="BD32" i="5"/>
  <c r="BD52" i="5"/>
  <c r="BD132" i="5"/>
  <c r="BD15" i="5"/>
  <c r="BD18" i="5"/>
  <c r="BD118" i="5"/>
  <c r="BD50" i="5"/>
  <c r="BD53" i="5"/>
  <c r="BD133" i="5"/>
  <c r="BD16" i="5"/>
  <c r="BD96" i="5"/>
  <c r="BD59" i="5"/>
  <c r="BD22" i="5"/>
  <c r="BD82" i="5"/>
  <c r="BD102" i="5"/>
  <c r="BD31" i="5"/>
  <c r="BD51" i="5"/>
  <c r="BD71" i="5"/>
  <c r="BD91" i="5"/>
  <c r="BD111" i="5"/>
  <c r="BD131" i="5"/>
  <c r="BD123" i="5"/>
  <c r="BD86" i="5"/>
  <c r="BD49" i="5"/>
  <c r="BD72" i="5"/>
  <c r="BD35" i="5"/>
  <c r="BD98" i="5"/>
  <c r="BD10" i="5"/>
  <c r="BD70" i="5"/>
  <c r="BD90" i="5"/>
  <c r="BD13" i="5"/>
  <c r="BD73" i="5"/>
  <c r="BD93" i="5"/>
  <c r="BD36" i="5"/>
  <c r="BD56" i="5"/>
  <c r="BD116" i="5"/>
  <c r="BD19" i="5"/>
  <c r="BD79" i="5"/>
  <c r="BD99" i="5"/>
  <c r="BD42" i="5"/>
  <c r="BD122" i="5"/>
  <c r="BD8" i="5"/>
  <c r="BD11" i="5"/>
  <c r="BD14" i="5"/>
  <c r="BD34" i="5"/>
  <c r="BD54" i="5"/>
  <c r="BD74" i="5"/>
  <c r="BD94" i="5"/>
  <c r="BD114" i="5"/>
  <c r="BD134" i="5"/>
  <c r="BD137" i="5"/>
  <c r="BD40" i="5"/>
  <c r="BD23" i="5"/>
  <c r="BD103" i="5"/>
  <c r="BD66" i="5"/>
  <c r="BD29" i="5"/>
  <c r="BD109" i="5"/>
  <c r="BD95" i="5"/>
  <c r="BD115" i="5"/>
  <c r="BD78" i="5"/>
  <c r="BD17" i="5"/>
  <c r="BD37" i="5"/>
  <c r="BD57" i="5"/>
  <c r="BD77" i="5"/>
  <c r="BD97" i="5"/>
  <c r="BD117" i="5"/>
  <c r="BD140" i="5"/>
  <c r="BD125" i="5"/>
  <c r="BD105" i="5"/>
  <c r="BD85" i="5"/>
  <c r="BD65" i="5"/>
  <c r="BD25" i="5"/>
  <c r="BD64" i="5"/>
  <c r="BD5" i="5"/>
  <c r="BD44" i="5"/>
  <c r="BD127" i="5"/>
  <c r="BD107" i="5"/>
  <c r="BD87" i="5"/>
  <c r="BD67" i="5"/>
  <c r="BD47" i="5"/>
  <c r="BD45" i="5"/>
  <c r="BD124" i="5"/>
  <c r="BD104" i="5"/>
  <c r="BD84" i="5"/>
  <c r="BD24" i="5"/>
  <c r="BD42" i="3"/>
  <c r="BD41" i="3"/>
  <c r="BD16" i="3"/>
  <c r="BD5" i="3"/>
  <c r="BD20" i="3"/>
  <c r="BD19" i="3"/>
  <c r="BD18" i="3"/>
  <c r="BD36" i="3"/>
  <c r="BD38" i="3"/>
  <c r="BD13" i="3"/>
  <c r="BD10" i="3"/>
  <c r="BD22" i="3"/>
  <c r="BD39" i="3"/>
  <c r="BD32" i="3"/>
  <c r="BD21" i="3"/>
  <c r="BD24" i="3"/>
  <c r="AZ23" i="2"/>
  <c r="AZ46" i="2"/>
  <c r="AY52" i="2"/>
  <c r="AY19" i="2"/>
  <c r="AY14" i="1"/>
  <c r="AZ13" i="2"/>
  <c r="AY38" i="2"/>
  <c r="AZ27" i="2"/>
  <c r="AZ35" i="2"/>
  <c r="AY14" i="2"/>
  <c r="AY41" i="2"/>
  <c r="AZ26" i="2"/>
  <c r="AY49" i="2"/>
  <c r="AY39" i="2"/>
  <c r="AZ28" i="2"/>
  <c r="AY55" i="2"/>
  <c r="AY15" i="2"/>
  <c r="AZ12" i="2"/>
  <c r="AY40" i="2"/>
  <c r="AY50" i="2"/>
  <c r="AY65" i="3"/>
  <c r="AZ66" i="3"/>
  <c r="AY22" i="3"/>
  <c r="AY78" i="3"/>
  <c r="AY91" i="3"/>
  <c r="AY67" i="3"/>
  <c r="AZ61" i="3"/>
  <c r="AZ89" i="3"/>
  <c r="AZ46" i="3"/>
  <c r="AZ113" i="3"/>
  <c r="AZ71" i="3"/>
  <c r="AZ7" i="3"/>
  <c r="AZ50" i="3"/>
  <c r="AY83" i="3"/>
  <c r="AY61" i="3"/>
  <c r="AY103" i="3"/>
  <c r="AZ49" i="3"/>
  <c r="AY58" i="3"/>
  <c r="AY73" i="3"/>
  <c r="AZ11" i="3"/>
  <c r="AZ80" i="3"/>
  <c r="AZ38" i="3"/>
  <c r="AZ86" i="3"/>
  <c r="AY95" i="3"/>
  <c r="AY18" i="3"/>
  <c r="AZ42" i="3"/>
  <c r="AZ96" i="3"/>
  <c r="AY111" i="3"/>
  <c r="AY80" i="3"/>
  <c r="AY88" i="3"/>
  <c r="AZ115" i="3"/>
  <c r="AZ8" i="3"/>
  <c r="AZ9" i="3"/>
  <c r="AY26" i="3"/>
  <c r="AY31" i="3"/>
  <c r="AY59" i="3"/>
  <c r="AY79" i="3"/>
  <c r="AY86" i="3"/>
  <c r="AY98" i="3"/>
  <c r="AY99" i="3"/>
  <c r="AY6" i="3"/>
  <c r="AZ14" i="3"/>
  <c r="AY30" i="3"/>
  <c r="AZ31" i="3"/>
  <c r="AY35" i="3"/>
  <c r="AY57" i="3"/>
  <c r="AZ64" i="3"/>
  <c r="AY107" i="3"/>
  <c r="AZ43" i="3"/>
  <c r="AY5" i="3"/>
  <c r="AY29" i="3"/>
  <c r="AZ68" i="3"/>
  <c r="AY72" i="3"/>
  <c r="AZ105" i="3"/>
  <c r="AY110" i="3"/>
  <c r="AY16" i="3"/>
  <c r="AY11" i="3"/>
  <c r="AY39" i="3"/>
  <c r="AZ104" i="3"/>
  <c r="AZ112" i="3"/>
  <c r="AY70" i="3"/>
  <c r="AZ39" i="3"/>
  <c r="AZ24" i="3"/>
  <c r="BA24" i="3" s="1"/>
  <c r="AY32" i="3"/>
  <c r="AZ51" i="3"/>
  <c r="AZ56" i="3"/>
  <c r="AZ73" i="3"/>
  <c r="AY76" i="3"/>
  <c r="AY82" i="3"/>
  <c r="AY94" i="3"/>
  <c r="AY34" i="3"/>
  <c r="AY17" i="3"/>
  <c r="AY101" i="3"/>
  <c r="AZ6" i="3"/>
  <c r="AZ16" i="3"/>
  <c r="AY23" i="3"/>
  <c r="AZ40" i="3"/>
  <c r="AY42" i="3"/>
  <c r="AY56" i="3"/>
  <c r="AZ58" i="3"/>
  <c r="AZ65" i="3"/>
  <c r="BA65" i="3" s="1"/>
  <c r="AY69" i="3"/>
  <c r="AY71" i="3"/>
  <c r="AY85" i="3"/>
  <c r="AY97" i="3"/>
  <c r="AY27" i="3"/>
  <c r="AY36" i="3"/>
  <c r="AZ27" i="3"/>
  <c r="AZ32" i="3"/>
  <c r="AZ34" i="3"/>
  <c r="AY43" i="3"/>
  <c r="BA43" i="3" s="1"/>
  <c r="AY44" i="3"/>
  <c r="AZ47" i="3"/>
  <c r="AZ48" i="3"/>
  <c r="AY53" i="3"/>
  <c r="AY54" i="3"/>
  <c r="AY55" i="3"/>
  <c r="AZ57" i="3"/>
  <c r="AZ59" i="3"/>
  <c r="AZ90" i="3"/>
  <c r="AZ98" i="3"/>
  <c r="AY24" i="3"/>
  <c r="AZ23" i="3"/>
  <c r="AZ25" i="3"/>
  <c r="AZ26" i="3"/>
  <c r="AY84" i="3"/>
  <c r="AY64" i="3"/>
  <c r="AY7" i="3"/>
  <c r="AY9" i="3"/>
  <c r="AY14" i="3"/>
  <c r="AY19" i="3"/>
  <c r="AY20" i="3"/>
  <c r="AY21" i="3"/>
  <c r="AZ22" i="3"/>
  <c r="AZ30" i="3"/>
  <c r="AZ41" i="3"/>
  <c r="AY49" i="3"/>
  <c r="AY50" i="3"/>
  <c r="AY51" i="3"/>
  <c r="AZ62" i="3"/>
  <c r="AY66" i="3"/>
  <c r="AZ70" i="3"/>
  <c r="AY77" i="3"/>
  <c r="AZ97" i="3"/>
  <c r="AY106" i="3"/>
  <c r="AY109" i="3"/>
  <c r="AY33" i="3"/>
  <c r="AY87" i="3"/>
  <c r="AY15" i="3"/>
  <c r="AY28" i="3"/>
  <c r="AY38" i="3"/>
  <c r="AY47" i="3"/>
  <c r="AY48" i="3"/>
  <c r="AY74" i="3"/>
  <c r="AY89" i="3"/>
  <c r="AY93" i="3"/>
  <c r="AY102" i="3"/>
  <c r="AY104" i="3"/>
  <c r="AZ69" i="3"/>
  <c r="AZ29" i="3"/>
  <c r="AZ51" i="5"/>
  <c r="AY28" i="5"/>
  <c r="AY58" i="5"/>
  <c r="AY66" i="5"/>
  <c r="AZ68" i="5"/>
  <c r="AY136" i="5"/>
  <c r="AZ97" i="5"/>
  <c r="AY122" i="5"/>
  <c r="AY36" i="5"/>
  <c r="AZ38" i="5"/>
  <c r="AY76" i="5"/>
  <c r="AY93" i="5"/>
  <c r="AY95" i="5"/>
  <c r="AY109" i="5"/>
  <c r="AY34" i="5"/>
  <c r="AZ50" i="5"/>
  <c r="AY65" i="5"/>
  <c r="AZ11" i="5"/>
  <c r="AY15" i="5"/>
  <c r="AY25" i="5"/>
  <c r="AZ28" i="5"/>
  <c r="AZ58" i="5"/>
  <c r="AY64" i="5"/>
  <c r="AZ94" i="5"/>
  <c r="AZ109" i="5"/>
  <c r="AY139" i="5"/>
  <c r="AY23" i="5"/>
  <c r="AZ25" i="5"/>
  <c r="AZ65" i="5"/>
  <c r="AZ14" i="5"/>
  <c r="AZ24" i="5"/>
  <c r="AY53" i="5"/>
  <c r="AY102" i="5"/>
  <c r="AZ129" i="5"/>
  <c r="AZ75" i="3"/>
  <c r="AZ91" i="3"/>
  <c r="AZ88" i="3"/>
  <c r="AZ72" i="3"/>
  <c r="AZ77" i="3"/>
  <c r="AZ93" i="3"/>
  <c r="AZ45" i="3"/>
  <c r="AZ109" i="3"/>
  <c r="AZ21" i="3"/>
  <c r="AZ55" i="3"/>
  <c r="AZ19" i="3"/>
  <c r="AZ53" i="3"/>
  <c r="AZ99" i="3"/>
  <c r="AZ106" i="3"/>
  <c r="AZ37" i="3"/>
  <c r="BA37" i="3" s="1"/>
  <c r="AZ67" i="3"/>
  <c r="AZ83" i="3"/>
  <c r="AZ79" i="3"/>
  <c r="AZ95" i="3"/>
  <c r="AZ28" i="3"/>
  <c r="AZ111" i="3"/>
  <c r="AZ12" i="3"/>
  <c r="AZ110" i="3"/>
  <c r="AZ100" i="3"/>
  <c r="BA16" i="2"/>
  <c r="AY27" i="2"/>
  <c r="BA27" i="2" s="1"/>
  <c r="AY29" i="2"/>
  <c r="AY6" i="2"/>
  <c r="AY28" i="2"/>
  <c r="AY54" i="2"/>
  <c r="AY10" i="2"/>
  <c r="AY12" i="2"/>
  <c r="AY26" i="2"/>
  <c r="BA26" i="2" s="1"/>
  <c r="AZ31" i="2"/>
  <c r="AZ34" i="2"/>
  <c r="AY51" i="2"/>
  <c r="AY8" i="2"/>
  <c r="AY18" i="2"/>
  <c r="BA18" i="2" s="1"/>
  <c r="AZ33" i="2"/>
  <c r="AZ41" i="2"/>
  <c r="AZ44" i="2"/>
  <c r="AY5" i="2"/>
  <c r="AZ19" i="2"/>
  <c r="AY21" i="2"/>
  <c r="BA21" i="2" s="1"/>
  <c r="AY23" i="2"/>
  <c r="BA23" i="2" s="1"/>
  <c r="AZ54" i="2"/>
  <c r="AZ55" i="2"/>
  <c r="AY56" i="2"/>
  <c r="AY7" i="2"/>
  <c r="AZ8" i="2"/>
  <c r="AZ9" i="2"/>
  <c r="AZ11" i="2"/>
  <c r="BA11" i="2" s="1"/>
  <c r="AZ14" i="2"/>
  <c r="BA14" i="2" s="1"/>
  <c r="AZ15" i="2"/>
  <c r="AZ18" i="2"/>
  <c r="AZ20" i="2"/>
  <c r="BA20" i="2" s="1"/>
  <c r="AZ24" i="2"/>
  <c r="AY34" i="2"/>
  <c r="BA34" i="2" s="1"/>
  <c r="AY47" i="2"/>
  <c r="AZ56" i="2"/>
  <c r="AY43" i="2"/>
  <c r="AZ7" i="2"/>
  <c r="AZ16" i="2"/>
  <c r="AZ21" i="2"/>
  <c r="AY35" i="2"/>
  <c r="BA35" i="2" s="1"/>
  <c r="AY36" i="2"/>
  <c r="AY37" i="2"/>
  <c r="BA37" i="2" s="1"/>
  <c r="AY44" i="2"/>
  <c r="AY66" i="1"/>
  <c r="AY9" i="1"/>
  <c r="AY23" i="1"/>
  <c r="AY46" i="1"/>
  <c r="AY45" i="1"/>
  <c r="AY5" i="1"/>
  <c r="AZ19" i="1"/>
  <c r="AY77" i="5"/>
  <c r="AY86" i="5"/>
  <c r="AY9" i="5"/>
  <c r="AY56" i="5"/>
  <c r="AY57" i="5"/>
  <c r="AY126" i="5"/>
  <c r="AZ135" i="5"/>
  <c r="AY54" i="5"/>
  <c r="AY81" i="5"/>
  <c r="AY92" i="5"/>
  <c r="AY119" i="5"/>
  <c r="AY120" i="5"/>
  <c r="AY121" i="5"/>
  <c r="AZ126" i="5"/>
  <c r="AZ5" i="5"/>
  <c r="AY83" i="5"/>
  <c r="AY96" i="5"/>
  <c r="AY117" i="5"/>
  <c r="AZ125" i="5"/>
  <c r="AY135" i="5"/>
  <c r="AY5" i="5"/>
  <c r="AZ19" i="5"/>
  <c r="AZ105" i="5"/>
  <c r="AZ106" i="5"/>
  <c r="AY113" i="5"/>
  <c r="AY133" i="5"/>
  <c r="AZ137" i="5"/>
  <c r="AY18" i="5"/>
  <c r="AY21" i="5"/>
  <c r="AY24" i="5"/>
  <c r="AZ12" i="5"/>
  <c r="AZ18" i="5"/>
  <c r="AZ21" i="5"/>
  <c r="AZ32" i="5"/>
  <c r="AZ48" i="5"/>
  <c r="AZ59" i="5"/>
  <c r="AY67" i="5"/>
  <c r="AZ74" i="5"/>
  <c r="AZ76" i="5"/>
  <c r="AZ80" i="5"/>
  <c r="AZ91" i="5"/>
  <c r="AZ99" i="5"/>
  <c r="AZ118" i="5"/>
  <c r="AZ42" i="5"/>
  <c r="AZ33" i="5"/>
  <c r="AY39" i="5"/>
  <c r="AY27" i="5"/>
  <c r="AZ30" i="5"/>
  <c r="AZ35" i="5"/>
  <c r="AY61" i="5"/>
  <c r="AZ75" i="5"/>
  <c r="AZ79" i="5"/>
  <c r="AY114" i="5"/>
  <c r="AZ116" i="5"/>
  <c r="AZ117" i="5"/>
  <c r="AY129" i="5"/>
  <c r="AZ7" i="5"/>
  <c r="AZ29" i="5"/>
  <c r="AZ39" i="5"/>
  <c r="AZ71" i="5"/>
  <c r="AZ88" i="5"/>
  <c r="AZ115" i="5"/>
  <c r="AZ18" i="3"/>
  <c r="AZ36" i="3"/>
  <c r="AZ102" i="3"/>
  <c r="AY59" i="5"/>
  <c r="AY12" i="5"/>
  <c r="AY47" i="5"/>
  <c r="AY71" i="5"/>
  <c r="AY8" i="5"/>
  <c r="AY38" i="5"/>
  <c r="AZ17" i="5"/>
  <c r="AY26" i="5"/>
  <c r="AY29" i="5"/>
  <c r="AZ77" i="5"/>
  <c r="AZ110" i="5"/>
  <c r="AY111" i="5"/>
  <c r="AZ112" i="5"/>
  <c r="AZ130" i="5"/>
  <c r="AY131" i="5"/>
  <c r="AZ132" i="5"/>
  <c r="AZ134" i="5"/>
  <c r="AY140" i="5"/>
  <c r="AZ9" i="5"/>
  <c r="AZ20" i="5"/>
  <c r="AY32" i="5"/>
  <c r="AZ40" i="5"/>
  <c r="AZ43" i="5"/>
  <c r="AY51" i="5"/>
  <c r="AZ53" i="5"/>
  <c r="AZ54" i="5"/>
  <c r="AZ56" i="5"/>
  <c r="AY73" i="5"/>
  <c r="AY74" i="5"/>
  <c r="AY79" i="5"/>
  <c r="AY82" i="5"/>
  <c r="AZ85" i="5"/>
  <c r="AZ87" i="5"/>
  <c r="AY97" i="5"/>
  <c r="AY99" i="5"/>
  <c r="AY100" i="5"/>
  <c r="AZ108" i="5"/>
  <c r="AZ113" i="5"/>
  <c r="AZ114" i="5"/>
  <c r="AZ128" i="5"/>
  <c r="AY11" i="5"/>
  <c r="AY49" i="5"/>
  <c r="AZ86" i="5"/>
  <c r="AY6" i="5"/>
  <c r="AY7" i="5"/>
  <c r="AZ10" i="5"/>
  <c r="AY30" i="5"/>
  <c r="AZ46" i="5"/>
  <c r="AZ47" i="5"/>
  <c r="AY48" i="5"/>
  <c r="AY50" i="5"/>
  <c r="AY60" i="5"/>
  <c r="AY62" i="5"/>
  <c r="AY72" i="5"/>
  <c r="AZ78" i="5"/>
  <c r="AZ89" i="5"/>
  <c r="AZ90" i="5"/>
  <c r="AY91" i="5"/>
  <c r="AZ92" i="5"/>
  <c r="AY94" i="5"/>
  <c r="AY101" i="5"/>
  <c r="AY116" i="5"/>
  <c r="AZ136" i="5"/>
  <c r="AZ138" i="5"/>
  <c r="AZ139" i="5"/>
  <c r="AZ31" i="5"/>
  <c r="AY37" i="5"/>
  <c r="AZ45" i="5"/>
  <c r="AZ57" i="5"/>
  <c r="AZ60" i="5"/>
  <c r="AZ72" i="5"/>
  <c r="AZ81" i="5"/>
  <c r="AY85" i="5"/>
  <c r="AZ95" i="5"/>
  <c r="AZ96" i="5"/>
  <c r="AZ98" i="5"/>
  <c r="AY108" i="5"/>
  <c r="AZ111" i="5"/>
  <c r="AZ119" i="5"/>
  <c r="AZ121" i="5"/>
  <c r="AY125" i="5"/>
  <c r="AY128" i="5"/>
  <c r="AZ131" i="5"/>
  <c r="AY35" i="5"/>
  <c r="AZ62" i="5"/>
  <c r="AZ63" i="5"/>
  <c r="AZ64" i="5"/>
  <c r="AZ101" i="5"/>
  <c r="AY105" i="5"/>
  <c r="AZ122" i="5"/>
  <c r="AY123" i="5"/>
  <c r="AZ124" i="5"/>
  <c r="AZ16" i="5"/>
  <c r="AZ49" i="5"/>
  <c r="AY22" i="5"/>
  <c r="AZ27" i="5"/>
  <c r="AZ37" i="5"/>
  <c r="AY40" i="5"/>
  <c r="AY42" i="5"/>
  <c r="AY44" i="5"/>
  <c r="AY55" i="5"/>
  <c r="AZ61" i="5"/>
  <c r="AZ82" i="5"/>
  <c r="AZ83" i="5"/>
  <c r="AY88" i="5"/>
  <c r="AZ100" i="5"/>
  <c r="AZ102" i="5"/>
  <c r="AY103" i="5"/>
  <c r="AZ104" i="5"/>
  <c r="AY112" i="5"/>
  <c r="AZ120" i="5"/>
  <c r="AZ123" i="5"/>
  <c r="AY130" i="5"/>
  <c r="AY134" i="5"/>
  <c r="AY137" i="5"/>
  <c r="AZ140" i="5"/>
  <c r="AZ36" i="5"/>
  <c r="AY43" i="5"/>
  <c r="AZ66" i="5"/>
  <c r="AY70" i="5"/>
  <c r="AZ84" i="5"/>
  <c r="AY89" i="5"/>
  <c r="AY90" i="5"/>
  <c r="AZ103" i="5"/>
  <c r="AZ107" i="5"/>
  <c r="AY115" i="5"/>
  <c r="AZ127" i="5"/>
  <c r="AY138" i="5"/>
  <c r="AZ23" i="4"/>
  <c r="AZ33" i="4"/>
  <c r="BA9" i="4"/>
  <c r="AZ47" i="4"/>
  <c r="BA47" i="4" s="1"/>
  <c r="BA24" i="4"/>
  <c r="AZ26" i="4"/>
  <c r="AZ12" i="4"/>
  <c r="BA12" i="4" s="1"/>
  <c r="AZ38" i="4"/>
  <c r="BA38" i="4" s="1"/>
  <c r="AZ45" i="4"/>
  <c r="AZ8" i="4"/>
  <c r="BA8" i="4" s="1"/>
  <c r="BA34" i="4"/>
  <c r="AZ36" i="4"/>
  <c r="BA46" i="4"/>
  <c r="AZ43" i="4"/>
  <c r="AZ6" i="4"/>
  <c r="AZ13" i="4"/>
  <c r="BA13" i="4" s="1"/>
  <c r="AZ46" i="4"/>
  <c r="BA44" i="4"/>
  <c r="AZ30" i="4"/>
  <c r="AZ37" i="4"/>
  <c r="BA37" i="4" s="1"/>
  <c r="AZ47" i="2"/>
  <c r="AZ45" i="2"/>
  <c r="AZ53" i="2"/>
  <c r="AZ51" i="2"/>
  <c r="BA51" i="2" s="1"/>
  <c r="AZ52" i="2"/>
  <c r="BA52" i="2" s="1"/>
  <c r="AZ36" i="2"/>
  <c r="AZ39" i="2"/>
  <c r="BA39" i="2" s="1"/>
  <c r="AZ32" i="2"/>
  <c r="AZ42" i="2"/>
  <c r="AZ38" i="2"/>
  <c r="BA38" i="2" s="1"/>
  <c r="AZ40" i="2"/>
  <c r="BA40" i="2" s="1"/>
  <c r="BA36" i="2"/>
  <c r="AZ43" i="2"/>
  <c r="AZ32" i="1"/>
  <c r="AZ12" i="1"/>
  <c r="AZ13" i="1"/>
  <c r="AZ57" i="1"/>
  <c r="AZ29" i="1"/>
  <c r="AZ72" i="1"/>
  <c r="AZ58" i="1"/>
  <c r="AY67" i="1"/>
  <c r="AY31" i="1"/>
  <c r="AY13" i="1"/>
  <c r="AZ11" i="1"/>
  <c r="AZ62" i="1"/>
  <c r="AZ47" i="1"/>
  <c r="AY58" i="1"/>
  <c r="AZ8" i="1"/>
  <c r="AY6" i="1"/>
  <c r="AZ17" i="1"/>
  <c r="AZ61" i="1"/>
  <c r="AZ75" i="1"/>
  <c r="AZ55" i="1"/>
  <c r="BA55" i="1" s="1"/>
  <c r="AZ66" i="1"/>
  <c r="AY51" i="1"/>
  <c r="AY56" i="1"/>
  <c r="AY59" i="1"/>
  <c r="AY33" i="1"/>
  <c r="AZ9" i="1"/>
  <c r="AZ59" i="1"/>
  <c r="AZ27" i="1"/>
  <c r="AZ31" i="1"/>
  <c r="AZ51" i="1"/>
  <c r="AZ70" i="1"/>
  <c r="AZ73" i="1"/>
  <c r="AZ15" i="1"/>
  <c r="AY65" i="1"/>
  <c r="AY7" i="1"/>
  <c r="AZ18" i="1"/>
  <c r="AY21" i="1"/>
  <c r="AY29" i="1"/>
  <c r="AZ65" i="1"/>
  <c r="AY68" i="1"/>
  <c r="AY44" i="1"/>
  <c r="AY27" i="1"/>
  <c r="AZ10" i="1"/>
  <c r="AY47" i="1"/>
  <c r="AZ60" i="1"/>
  <c r="AZ41" i="1"/>
  <c r="AZ63" i="1"/>
  <c r="AY70" i="1"/>
  <c r="AY75" i="1"/>
  <c r="AZ43" i="1"/>
  <c r="AZ26" i="1"/>
  <c r="AY41" i="1"/>
  <c r="AZ46" i="1"/>
  <c r="AZ48" i="1"/>
  <c r="AZ53" i="1"/>
  <c r="AZ16" i="1"/>
  <c r="AZ33" i="1"/>
  <c r="AZ38" i="1"/>
  <c r="AY19" i="1"/>
  <c r="AZ21" i="1"/>
  <c r="AY36" i="1"/>
  <c r="AY48" i="1"/>
  <c r="AZ14" i="1"/>
  <c r="AY61" i="1"/>
  <c r="AY38" i="1"/>
  <c r="AZ24" i="1"/>
  <c r="AZ36" i="1"/>
  <c r="AZ44" i="1"/>
  <c r="AZ56" i="1"/>
  <c r="AZ68" i="1"/>
  <c r="AY12" i="1"/>
  <c r="AY53" i="1"/>
  <c r="AY72" i="1"/>
  <c r="AY16" i="1"/>
  <c r="AZ35" i="1"/>
  <c r="AY39" i="1"/>
  <c r="AY54" i="1"/>
  <c r="AY76" i="1"/>
  <c r="AZ7" i="1"/>
  <c r="AY17" i="1"/>
  <c r="AY34" i="1"/>
  <c r="AY8" i="1"/>
  <c r="AY10" i="1"/>
  <c r="AY25" i="1"/>
  <c r="AZ49" i="1"/>
  <c r="AY52" i="1"/>
  <c r="AY32" i="1"/>
  <c r="AZ34" i="1"/>
  <c r="AY64" i="1"/>
  <c r="AZ39" i="1"/>
  <c r="AZ5" i="1"/>
  <c r="AY20" i="1"/>
  <c r="AZ22" i="1"/>
  <c r="AY37" i="1"/>
  <c r="AZ42" i="1"/>
  <c r="AZ45" i="1"/>
  <c r="AZ52" i="1"/>
  <c r="AY74" i="1"/>
  <c r="AY30" i="1"/>
  <c r="AY40" i="1"/>
  <c r="AY50" i="1"/>
  <c r="AZ20" i="1"/>
  <c r="AZ25" i="1"/>
  <c r="AY28" i="1"/>
  <c r="AZ30" i="1"/>
  <c r="AZ37" i="1"/>
  <c r="AY43" i="1"/>
  <c r="AZ69" i="1"/>
  <c r="AY15" i="1"/>
  <c r="AY18" i="1"/>
  <c r="AZ50" i="1"/>
  <c r="AY60" i="1"/>
  <c r="AZ64" i="1"/>
  <c r="AZ67" i="1"/>
  <c r="AZ28" i="1"/>
  <c r="AY35" i="1"/>
  <c r="AZ6" i="1"/>
  <c r="AZ23" i="1"/>
  <c r="AY69" i="1"/>
  <c r="AY11" i="1"/>
  <c r="AY26" i="1"/>
  <c r="AY24" i="1"/>
  <c r="AY63" i="1"/>
  <c r="AY22" i="1"/>
  <c r="AY42" i="1"/>
  <c r="AY49" i="1"/>
  <c r="AY8" i="3"/>
  <c r="BA19" i="2"/>
  <c r="AY57" i="1"/>
  <c r="AZ5" i="2"/>
  <c r="BA5" i="2" s="1"/>
  <c r="AZ49" i="2"/>
  <c r="BA49" i="2" s="1"/>
  <c r="AZ92" i="3"/>
  <c r="AY96" i="3"/>
  <c r="AY31" i="5"/>
  <c r="AZ40" i="1"/>
  <c r="AZ17" i="2"/>
  <c r="BA17" i="2" s="1"/>
  <c r="AZ5" i="3"/>
  <c r="BA5" i="3" s="1"/>
  <c r="AZ20" i="3"/>
  <c r="AY75" i="3"/>
  <c r="AY100" i="3"/>
  <c r="BA42" i="4"/>
  <c r="AY42" i="2"/>
  <c r="AY46" i="2"/>
  <c r="BA46" i="2" s="1"/>
  <c r="AY81" i="3"/>
  <c r="AZ94" i="3"/>
  <c r="AY23" i="4"/>
  <c r="BA23" i="4" s="1"/>
  <c r="AZ6" i="5"/>
  <c r="AZ8" i="5"/>
  <c r="AY25" i="2"/>
  <c r="AY33" i="2"/>
  <c r="BA33" i="2" s="1"/>
  <c r="AY13" i="3"/>
  <c r="AY46" i="3"/>
  <c r="BA46" i="3" s="1"/>
  <c r="AY63" i="3"/>
  <c r="AZ81" i="3"/>
  <c r="AY17" i="4"/>
  <c r="AY45" i="4"/>
  <c r="BA45" i="4" s="1"/>
  <c r="AZ15" i="5"/>
  <c r="AZ85" i="3"/>
  <c r="AY108" i="3"/>
  <c r="AY112" i="3"/>
  <c r="AZ17" i="4"/>
  <c r="AY28" i="4"/>
  <c r="AZ25" i="2"/>
  <c r="AZ48" i="2"/>
  <c r="BA48" i="2" s="1"/>
  <c r="AZ13" i="3"/>
  <c r="AZ15" i="3"/>
  <c r="AY40" i="3"/>
  <c r="AZ63" i="3"/>
  <c r="AZ114" i="3"/>
  <c r="BA114" i="3" s="1"/>
  <c r="AY62" i="1"/>
  <c r="AZ74" i="1"/>
  <c r="AZ76" i="1"/>
  <c r="AZ29" i="2"/>
  <c r="AZ17" i="3"/>
  <c r="BA17" i="3" s="1"/>
  <c r="AY25" i="3"/>
  <c r="AZ87" i="3"/>
  <c r="BA21" i="4"/>
  <c r="AZ6" i="2"/>
  <c r="AZ10" i="2"/>
  <c r="AZ50" i="2"/>
  <c r="AZ44" i="3"/>
  <c r="AZ108" i="3"/>
  <c r="AY52" i="3"/>
  <c r="AY68" i="3"/>
  <c r="AY22" i="2"/>
  <c r="BA31" i="2"/>
  <c r="AY10" i="3"/>
  <c r="AY60" i="3"/>
  <c r="BA20" i="4"/>
  <c r="AY71" i="1"/>
  <c r="AY13" i="2"/>
  <c r="BA13" i="2" s="1"/>
  <c r="AY45" i="2"/>
  <c r="AY53" i="2"/>
  <c r="AZ33" i="3"/>
  <c r="AZ54" i="3"/>
  <c r="AZ76" i="3"/>
  <c r="AY105" i="3"/>
  <c r="AY115" i="3"/>
  <c r="AY6" i="4"/>
  <c r="AZ54" i="1"/>
  <c r="AZ22" i="2"/>
  <c r="AY24" i="2"/>
  <c r="BA24" i="2" s="1"/>
  <c r="AY32" i="2"/>
  <c r="AZ10" i="3"/>
  <c r="AY12" i="3"/>
  <c r="AY45" i="3"/>
  <c r="AZ52" i="3"/>
  <c r="AY62" i="3"/>
  <c r="AZ82" i="3"/>
  <c r="AY90" i="3"/>
  <c r="AZ101" i="3"/>
  <c r="AY113" i="3"/>
  <c r="BA113" i="3" s="1"/>
  <c r="AZ18" i="4"/>
  <c r="BA18" i="4" s="1"/>
  <c r="AZ71" i="1"/>
  <c r="AY73" i="1"/>
  <c r="AY9" i="2"/>
  <c r="AY41" i="3"/>
  <c r="AZ60" i="3"/>
  <c r="AZ74" i="3"/>
  <c r="AZ78" i="3"/>
  <c r="AY92" i="3"/>
  <c r="AZ103" i="3"/>
  <c r="AY14" i="4"/>
  <c r="BA14" i="4" s="1"/>
  <c r="AY16" i="4"/>
  <c r="BA16" i="4" s="1"/>
  <c r="AZ31" i="4"/>
  <c r="BA31" i="4" s="1"/>
  <c r="BA41" i="4"/>
  <c r="AZ41" i="5"/>
  <c r="AZ52" i="5"/>
  <c r="AZ35" i="3"/>
  <c r="AZ84" i="3"/>
  <c r="AY39" i="4"/>
  <c r="AY14" i="5"/>
  <c r="AZ23" i="5"/>
  <c r="AZ5" i="4"/>
  <c r="BA5" i="4" s="1"/>
  <c r="AZ7" i="4"/>
  <c r="AZ27" i="4"/>
  <c r="AY46" i="5"/>
  <c r="AY68" i="5"/>
  <c r="AZ70" i="5"/>
  <c r="AY16" i="5"/>
  <c r="AY107" i="5"/>
  <c r="AZ22" i="4"/>
  <c r="AZ39" i="4"/>
  <c r="AY75" i="5"/>
  <c r="AZ30" i="2"/>
  <c r="BA30" i="2" s="1"/>
  <c r="AZ107" i="3"/>
  <c r="AY36" i="4"/>
  <c r="AY20" i="5"/>
  <c r="AZ44" i="5"/>
  <c r="AZ55" i="5"/>
  <c r="AY84" i="5"/>
  <c r="AZ133" i="5"/>
  <c r="AZ19" i="4"/>
  <c r="BA19" i="4" s="1"/>
  <c r="AZ93" i="5"/>
  <c r="AY98" i="5"/>
  <c r="AY124" i="5"/>
  <c r="AZ26" i="5"/>
  <c r="AZ73" i="5"/>
  <c r="AY110" i="5"/>
  <c r="AY33" i="4"/>
  <c r="AY13" i="5"/>
  <c r="AY69" i="5"/>
  <c r="AY80" i="5"/>
  <c r="AZ22" i="5"/>
  <c r="AZ34" i="5"/>
  <c r="AZ16" i="4"/>
  <c r="AY45" i="5"/>
  <c r="AY78" i="5"/>
  <c r="AY127" i="5"/>
  <c r="AZ40" i="4"/>
  <c r="BA40" i="4" s="1"/>
  <c r="AZ13" i="5"/>
  <c r="AY17" i="5"/>
  <c r="AZ69" i="5"/>
  <c r="AY87" i="5"/>
  <c r="AY106" i="5"/>
  <c r="AY132" i="5"/>
  <c r="AZ42" i="4"/>
  <c r="AY10" i="5"/>
  <c r="AY19" i="5"/>
  <c r="AY52" i="5"/>
  <c r="AY63" i="5"/>
  <c r="AZ67" i="5"/>
  <c r="AY33" i="5"/>
  <c r="AY41" i="5"/>
  <c r="AY104" i="5"/>
  <c r="AY118" i="5"/>
  <c r="BA26" i="4" l="1"/>
  <c r="BA22" i="4"/>
  <c r="BA30" i="4"/>
  <c r="BA33" i="4"/>
  <c r="BA28" i="4"/>
  <c r="BA27" i="4"/>
  <c r="BA43" i="4"/>
  <c r="BA7" i="4"/>
  <c r="BA22" i="3"/>
  <c r="BA66" i="3"/>
  <c r="BA94" i="3"/>
  <c r="BA49" i="3"/>
  <c r="BA14" i="1"/>
  <c r="BA74" i="5"/>
  <c r="BA115" i="5"/>
  <c r="BA55" i="2"/>
  <c r="BA41" i="2"/>
  <c r="BA47" i="2"/>
  <c r="BA50" i="2"/>
  <c r="BA12" i="2"/>
  <c r="BA7" i="2"/>
  <c r="BA28" i="2"/>
  <c r="BA51" i="5"/>
  <c r="BA136" i="5"/>
  <c r="BA75" i="5"/>
  <c r="BA23" i="1"/>
  <c r="BA54" i="2"/>
  <c r="BA32" i="2"/>
  <c r="BA6" i="2"/>
  <c r="BC47" i="2" s="1"/>
  <c r="BA9" i="2"/>
  <c r="BA56" i="2"/>
  <c r="BA8" i="2"/>
  <c r="BA29" i="2"/>
  <c r="BA15" i="2"/>
  <c r="BA6" i="3"/>
  <c r="BA98" i="3"/>
  <c r="BA87" i="3"/>
  <c r="BA89" i="3"/>
  <c r="BA61" i="3"/>
  <c r="BA18" i="3"/>
  <c r="BA118" i="5"/>
  <c r="BA63" i="5"/>
  <c r="BA120" i="5"/>
  <c r="BA48" i="3"/>
  <c r="BA115" i="3"/>
  <c r="BA11" i="3"/>
  <c r="BA103" i="3"/>
  <c r="BA74" i="3"/>
  <c r="BA104" i="3"/>
  <c r="BA50" i="3"/>
  <c r="BA86" i="3"/>
  <c r="BA78" i="3"/>
  <c r="BA54" i="3"/>
  <c r="BA91" i="3"/>
  <c r="BA106" i="3"/>
  <c r="BA9" i="3"/>
  <c r="BA32" i="3"/>
  <c r="BA80" i="3"/>
  <c r="BA67" i="3"/>
  <c r="BA5" i="1"/>
  <c r="BA13" i="1"/>
  <c r="BA32" i="1"/>
  <c r="BA45" i="1"/>
  <c r="BA38" i="3"/>
  <c r="BA47" i="3"/>
  <c r="BA71" i="3"/>
  <c r="BA85" i="3"/>
  <c r="BA95" i="3"/>
  <c r="BA72" i="3"/>
  <c r="BA64" i="3"/>
  <c r="BA7" i="3"/>
  <c r="BA41" i="3"/>
  <c r="BA88" i="3"/>
  <c r="BA70" i="3"/>
  <c r="BA57" i="3"/>
  <c r="BA34" i="3"/>
  <c r="BA69" i="3"/>
  <c r="BA56" i="3"/>
  <c r="BA29" i="3"/>
  <c r="BA31" i="3"/>
  <c r="BA90" i="3"/>
  <c r="BA76" i="3"/>
  <c r="BA79" i="3"/>
  <c r="BA39" i="3"/>
  <c r="BA110" i="3"/>
  <c r="BA35" i="3"/>
  <c r="BA27" i="5"/>
  <c r="BA54" i="5"/>
  <c r="BA18" i="5"/>
  <c r="BA135" i="5"/>
  <c r="BA112" i="5"/>
  <c r="BA12" i="5"/>
  <c r="BA83" i="5"/>
  <c r="BA106" i="5"/>
  <c r="BA98" i="5"/>
  <c r="BA68" i="5"/>
  <c r="BA102" i="5"/>
  <c r="BA129" i="5"/>
  <c r="BA38" i="5"/>
  <c r="BA28" i="5"/>
  <c r="BA26" i="5"/>
  <c r="BA58" i="5"/>
  <c r="BA139" i="5"/>
  <c r="BA11" i="5"/>
  <c r="BA127" i="5"/>
  <c r="BA109" i="5"/>
  <c r="BA26" i="3"/>
  <c r="BA107" i="3"/>
  <c r="BA105" i="3"/>
  <c r="BA83" i="3"/>
  <c r="BA21" i="3"/>
  <c r="BA58" i="3"/>
  <c r="BA82" i="3"/>
  <c r="BA36" i="3"/>
  <c r="BA42" i="3"/>
  <c r="BA96" i="3"/>
  <c r="BA8" i="3"/>
  <c r="BA111" i="3"/>
  <c r="BA40" i="3"/>
  <c r="BA99" i="3"/>
  <c r="BA97" i="3"/>
  <c r="BA23" i="3"/>
  <c r="BA53" i="3"/>
  <c r="BA30" i="3"/>
  <c r="BA16" i="3"/>
  <c r="BA73" i="3"/>
  <c r="BA59" i="3"/>
  <c r="BA102" i="3"/>
  <c r="BA28" i="3"/>
  <c r="BA15" i="3"/>
  <c r="BA112" i="3"/>
  <c r="BA109" i="3"/>
  <c r="BA27" i="3"/>
  <c r="BA68" i="3"/>
  <c r="BA51" i="3"/>
  <c r="BA93" i="3"/>
  <c r="BA14" i="3"/>
  <c r="BA84" i="3"/>
  <c r="BA55" i="3"/>
  <c r="BA20" i="3"/>
  <c r="BA101" i="3"/>
  <c r="BA77" i="3"/>
  <c r="BA62" i="3"/>
  <c r="BA33" i="3"/>
  <c r="BA44" i="3"/>
  <c r="BA25" i="3"/>
  <c r="BA19" i="3"/>
  <c r="BA61" i="5"/>
  <c r="BA66" i="5"/>
  <c r="BA7" i="5"/>
  <c r="BA117" i="5"/>
  <c r="BA76" i="5"/>
  <c r="BA15" i="5"/>
  <c r="BA37" i="5"/>
  <c r="BA122" i="5"/>
  <c r="BA53" i="5"/>
  <c r="BA107" i="5"/>
  <c r="BA92" i="5"/>
  <c r="BA86" i="5"/>
  <c r="BA25" i="5"/>
  <c r="BA84" i="5"/>
  <c r="BA124" i="5"/>
  <c r="BA31" i="5"/>
  <c r="BA32" i="5"/>
  <c r="BA95" i="5"/>
  <c r="BA125" i="5"/>
  <c r="BA97" i="5"/>
  <c r="BA44" i="5"/>
  <c r="BA116" i="5"/>
  <c r="BA79" i="5"/>
  <c r="BA105" i="5"/>
  <c r="BA94" i="5"/>
  <c r="BA73" i="5"/>
  <c r="BA81" i="5"/>
  <c r="BA128" i="5"/>
  <c r="BA35" i="5"/>
  <c r="BA93" i="5"/>
  <c r="BA34" i="5"/>
  <c r="BA46" i="5"/>
  <c r="BA14" i="5"/>
  <c r="BA36" i="5"/>
  <c r="BA56" i="5"/>
  <c r="BA90" i="5"/>
  <c r="BA64" i="5"/>
  <c r="BA48" i="5"/>
  <c r="BA39" i="5"/>
  <c r="BA132" i="5"/>
  <c r="BA24" i="5"/>
  <c r="BA50" i="5"/>
  <c r="BA99" i="5"/>
  <c r="BA9" i="5"/>
  <c r="BA20" i="5"/>
  <c r="BA70" i="5"/>
  <c r="BA137" i="5"/>
  <c r="BA119" i="5"/>
  <c r="BA91" i="5"/>
  <c r="BA65" i="5"/>
  <c r="BA101" i="5"/>
  <c r="BA17" i="5"/>
  <c r="BA6" i="5"/>
  <c r="BA134" i="5"/>
  <c r="BA47" i="5"/>
  <c r="BA126" i="5"/>
  <c r="BA77" i="5"/>
  <c r="BA21" i="5"/>
  <c r="BA5" i="5"/>
  <c r="BA23" i="5"/>
  <c r="BA123" i="5"/>
  <c r="BA30" i="5"/>
  <c r="BA29" i="5"/>
  <c r="BA80" i="5"/>
  <c r="BA133" i="5"/>
  <c r="BA96" i="5"/>
  <c r="BA72" i="5"/>
  <c r="BA113" i="5"/>
  <c r="BA75" i="3"/>
  <c r="BA92" i="3"/>
  <c r="BA100" i="3"/>
  <c r="BA45" i="3"/>
  <c r="BA12" i="3"/>
  <c r="BA63" i="3"/>
  <c r="BA60" i="3"/>
  <c r="BA108" i="3"/>
  <c r="BA10" i="3"/>
  <c r="BA66" i="1"/>
  <c r="BA52" i="1"/>
  <c r="BA49" i="1"/>
  <c r="BA46" i="1"/>
  <c r="BA19" i="1"/>
  <c r="BA67" i="1"/>
  <c r="BA9" i="1"/>
  <c r="BA25" i="2"/>
  <c r="BA44" i="2"/>
  <c r="BA22" i="2"/>
  <c r="BA10" i="2"/>
  <c r="BA43" i="2"/>
  <c r="BA12" i="1"/>
  <c r="BA15" i="1"/>
  <c r="BA58" i="1"/>
  <c r="BA39" i="1"/>
  <c r="BA21" i="1"/>
  <c r="BA31" i="1"/>
  <c r="BA47" i="1"/>
  <c r="BA40" i="1"/>
  <c r="BA62" i="1"/>
  <c r="BA24" i="1"/>
  <c r="BA37" i="1"/>
  <c r="BA57" i="1"/>
  <c r="BA29" i="1"/>
  <c r="BA10" i="5"/>
  <c r="BA131" i="5"/>
  <c r="BA114" i="5"/>
  <c r="BA82" i="5"/>
  <c r="BA71" i="5"/>
  <c r="BA89" i="5"/>
  <c r="BA121" i="5"/>
  <c r="BA59" i="5"/>
  <c r="BA67" i="5"/>
  <c r="BA42" i="5"/>
  <c r="BA40" i="5"/>
  <c r="BA111" i="5"/>
  <c r="BA130" i="5"/>
  <c r="BA88" i="5"/>
  <c r="BA108" i="5"/>
  <c r="BA19" i="5"/>
  <c r="BA33" i="5"/>
  <c r="BA57" i="5"/>
  <c r="BA13" i="3"/>
  <c r="BA8" i="5"/>
  <c r="BA78" i="5"/>
  <c r="BA110" i="5"/>
  <c r="BA45" i="5"/>
  <c r="BA43" i="5"/>
  <c r="BA49" i="5"/>
  <c r="BA140" i="5"/>
  <c r="BA104" i="5"/>
  <c r="BA52" i="5"/>
  <c r="BA55" i="5"/>
  <c r="BA16" i="5"/>
  <c r="BA85" i="5"/>
  <c r="BA62" i="5"/>
  <c r="BA103" i="5"/>
  <c r="BA138" i="5"/>
  <c r="BA60" i="5"/>
  <c r="BA87" i="5"/>
  <c r="BA100" i="5"/>
  <c r="BA22" i="5"/>
  <c r="BA36" i="4"/>
  <c r="BA39" i="4"/>
  <c r="BA6" i="4"/>
  <c r="BC28" i="4" s="1"/>
  <c r="BA53" i="2"/>
  <c r="BA45" i="2"/>
  <c r="BA42" i="2"/>
  <c r="BA25" i="1"/>
  <c r="BA10" i="1"/>
  <c r="BA16" i="1"/>
  <c r="BA27" i="1"/>
  <c r="BA51" i="1"/>
  <c r="BA76" i="1"/>
  <c r="BA72" i="1"/>
  <c r="BA74" i="1"/>
  <c r="BA53" i="1"/>
  <c r="BA18" i="1"/>
  <c r="BA68" i="1"/>
  <c r="BA11" i="1"/>
  <c r="BA61" i="1"/>
  <c r="BA8" i="1"/>
  <c r="BA43" i="1"/>
  <c r="BA73" i="1"/>
  <c r="BA17" i="1"/>
  <c r="BA28" i="1"/>
  <c r="BA6" i="1"/>
  <c r="BA7" i="1"/>
  <c r="BA33" i="1"/>
  <c r="BA38" i="1"/>
  <c r="BA63" i="1"/>
  <c r="BA20" i="1"/>
  <c r="BA41" i="1"/>
  <c r="BA70" i="1"/>
  <c r="BA44" i="1"/>
  <c r="BA26" i="1"/>
  <c r="BA65" i="1"/>
  <c r="BA59" i="1"/>
  <c r="BA60" i="1"/>
  <c r="BA64" i="1"/>
  <c r="BA56" i="1"/>
  <c r="BA54" i="1"/>
  <c r="BA75" i="1"/>
  <c r="BA69" i="1"/>
  <c r="BA42" i="1"/>
  <c r="BA50" i="1"/>
  <c r="BA34" i="1"/>
  <c r="BA22" i="1"/>
  <c r="BA30" i="1"/>
  <c r="BA48" i="1"/>
  <c r="BA35" i="1"/>
  <c r="BA36" i="1"/>
  <c r="BA52" i="3"/>
  <c r="BA13" i="5"/>
  <c r="BA41" i="5"/>
  <c r="BA71" i="1"/>
  <c r="BA17" i="4"/>
  <c r="BA69" i="5"/>
  <c r="BA81" i="3"/>
  <c r="BC49" i="2" l="1"/>
  <c r="BC42" i="2"/>
  <c r="BC55" i="2"/>
  <c r="BC39" i="2"/>
  <c r="BC26" i="2"/>
  <c r="BC44" i="2"/>
  <c r="BC16" i="2"/>
  <c r="BC131" i="5"/>
  <c r="BC15" i="5"/>
  <c r="BC38" i="3"/>
  <c r="BC47" i="3"/>
  <c r="BC17" i="3"/>
  <c r="BC26" i="3"/>
  <c r="BC81" i="3"/>
  <c r="BC59" i="3"/>
  <c r="BC23" i="3"/>
  <c r="BC98" i="3"/>
  <c r="BC21" i="3"/>
  <c r="BC76" i="3"/>
  <c r="BC115" i="3"/>
  <c r="BC89" i="3"/>
  <c r="BC40" i="3"/>
  <c r="BC58" i="3"/>
  <c r="BC88" i="3"/>
  <c r="BC66" i="3"/>
  <c r="BC92" i="3"/>
  <c r="BC53" i="3"/>
  <c r="BC14" i="3"/>
  <c r="BC7" i="3"/>
  <c r="BC48" i="3"/>
  <c r="BC41" i="3"/>
  <c r="BC55" i="3"/>
  <c r="BC69" i="3"/>
  <c r="BC102" i="3"/>
  <c r="BC72" i="3"/>
  <c r="BC110" i="3"/>
  <c r="BC86" i="3"/>
  <c r="BC56" i="3"/>
  <c r="BC36" i="3"/>
  <c r="BC15" i="3"/>
  <c r="BC52" i="3"/>
  <c r="BC108" i="3"/>
  <c r="BC27" i="2"/>
  <c r="BC5" i="2"/>
  <c r="BC53" i="2"/>
  <c r="BC54" i="2"/>
  <c r="BC37" i="2"/>
  <c r="BC25" i="2"/>
  <c r="BC8" i="2"/>
  <c r="BC30" i="2"/>
  <c r="BC9" i="2"/>
  <c r="BC6" i="2"/>
  <c r="BC18" i="2"/>
  <c r="BC31" i="2"/>
  <c r="BC56" i="2"/>
  <c r="BC34" i="2"/>
  <c r="BC12" i="2"/>
  <c r="BC51" i="2"/>
  <c r="BC41" i="2"/>
  <c r="BC46" i="2"/>
  <c r="BC19" i="2"/>
  <c r="BC32" i="2"/>
  <c r="BC45" i="2"/>
  <c r="BC7" i="2"/>
  <c r="BC33" i="2"/>
  <c r="BC11" i="2"/>
  <c r="BC28" i="2"/>
  <c r="BC19" i="5"/>
  <c r="BC73" i="1"/>
  <c r="BC69" i="5"/>
  <c r="BC75" i="5"/>
  <c r="BC8" i="5"/>
  <c r="BC47" i="5"/>
  <c r="BC40" i="5"/>
  <c r="BC84" i="5"/>
  <c r="BC96" i="5"/>
  <c r="BC103" i="5"/>
  <c r="BC118" i="5"/>
  <c r="BC62" i="5"/>
  <c r="BC36" i="5"/>
  <c r="BC92" i="5"/>
  <c r="BC44" i="5"/>
  <c r="BC73" i="5"/>
  <c r="BC93" i="5"/>
  <c r="BC111" i="5"/>
  <c r="BC52" i="5"/>
  <c r="BC117" i="5"/>
  <c r="BC79" i="5"/>
  <c r="BC81" i="5"/>
  <c r="BC29" i="5"/>
  <c r="BC123" i="5"/>
  <c r="BC57" i="5"/>
  <c r="BC31" i="5"/>
  <c r="BC97" i="5"/>
  <c r="BC76" i="5"/>
  <c r="BC89" i="5"/>
  <c r="BC82" i="5"/>
  <c r="BC67" i="5"/>
  <c r="BC65" i="5"/>
  <c r="BC18" i="5"/>
  <c r="BC83" i="5"/>
  <c r="BC38" i="4"/>
  <c r="BC7" i="4"/>
  <c r="BC9" i="4"/>
  <c r="BC21" i="4"/>
  <c r="BC17" i="4"/>
  <c r="BC26" i="4"/>
  <c r="BC47" i="4"/>
  <c r="BC37" i="4"/>
  <c r="BC5" i="4"/>
  <c r="BC15" i="4"/>
  <c r="BC32" i="4"/>
  <c r="BC6" i="4"/>
  <c r="BC38" i="2"/>
  <c r="BC50" i="2"/>
  <c r="BC48" i="2"/>
  <c r="BC23" i="2"/>
  <c r="BC29" i="2"/>
  <c r="BC15" i="2"/>
  <c r="BC14" i="2"/>
  <c r="BC40" i="2"/>
  <c r="BC24" i="2"/>
  <c r="BC43" i="2"/>
  <c r="BC17" i="2"/>
  <c r="BC52" i="2"/>
  <c r="BC10" i="2"/>
  <c r="BC20" i="2"/>
  <c r="BC22" i="2"/>
  <c r="BC35" i="2"/>
  <c r="BC36" i="2"/>
  <c r="BC13" i="2"/>
  <c r="BC21" i="2"/>
  <c r="BC21" i="1"/>
  <c r="BC63" i="1"/>
  <c r="BC50" i="1"/>
  <c r="BC24" i="1"/>
  <c r="BC17" i="1"/>
  <c r="BC43" i="1"/>
  <c r="BC69" i="1"/>
  <c r="BC12" i="1"/>
  <c r="BC47" i="1"/>
  <c r="BC37" i="1"/>
  <c r="BC6" i="1"/>
  <c r="BC9" i="1"/>
  <c r="BC55" i="1"/>
  <c r="BC52" i="1"/>
  <c r="BC48" i="1"/>
  <c r="BC14" i="1"/>
  <c r="BC75" i="1"/>
  <c r="BC68" i="1"/>
  <c r="BC15" i="1"/>
  <c r="BC71" i="1"/>
  <c r="BC135" i="5"/>
  <c r="BC102" i="5"/>
  <c r="BC124" i="5"/>
  <c r="BC126" i="5"/>
  <c r="BC130" i="5"/>
  <c r="BC68" i="3"/>
  <c r="BC80" i="5"/>
  <c r="BC5" i="5"/>
  <c r="BC25" i="4"/>
  <c r="BC5" i="3"/>
  <c r="BC43" i="3"/>
  <c r="BC6" i="5"/>
  <c r="BC83" i="3"/>
  <c r="BC93" i="3"/>
  <c r="BC41" i="1"/>
  <c r="BC139" i="5"/>
  <c r="BC105" i="5"/>
  <c r="BC68" i="5"/>
  <c r="BC22" i="1"/>
  <c r="BC22" i="3"/>
  <c r="BC51" i="3"/>
  <c r="BC38" i="1"/>
  <c r="BC9" i="3"/>
  <c r="BC43" i="4"/>
  <c r="BC33" i="4"/>
  <c r="BC13" i="5"/>
  <c r="BC140" i="5"/>
  <c r="BC49" i="5"/>
  <c r="BC72" i="5"/>
  <c r="BC74" i="5"/>
  <c r="BC58" i="5"/>
  <c r="BC112" i="5"/>
  <c r="BC115" i="5"/>
  <c r="BC45" i="3"/>
  <c r="BC64" i="5"/>
  <c r="BC62" i="3"/>
  <c r="BC114" i="3"/>
  <c r="BC5" i="1"/>
  <c r="BC34" i="1"/>
  <c r="BC27" i="3"/>
  <c r="BC19" i="1"/>
  <c r="BC58" i="1"/>
  <c r="BC101" i="3"/>
  <c r="BC74" i="1"/>
  <c r="BC41" i="5"/>
  <c r="BC136" i="5"/>
  <c r="BC120" i="5"/>
  <c r="BC12" i="3"/>
  <c r="BC106" i="5"/>
  <c r="BC62" i="1"/>
  <c r="BC39" i="4"/>
  <c r="BC114" i="5"/>
  <c r="BC96" i="3"/>
  <c r="BC12" i="4"/>
  <c r="BC39" i="1"/>
  <c r="BC42" i="3"/>
  <c r="BC27" i="1"/>
  <c r="BC76" i="1"/>
  <c r="BC122" i="5"/>
  <c r="BC33" i="5"/>
  <c r="BC46" i="5"/>
  <c r="BC38" i="5"/>
  <c r="BC45" i="5"/>
  <c r="BC29" i="3"/>
  <c r="BC65" i="3"/>
  <c r="BC64" i="3"/>
  <c r="BC11" i="3"/>
  <c r="BC127" i="5"/>
  <c r="BC82" i="3"/>
  <c r="BC63" i="3"/>
  <c r="BC25" i="5"/>
  <c r="BC59" i="5"/>
  <c r="BC29" i="1"/>
  <c r="BC8" i="1"/>
  <c r="BC10" i="1"/>
  <c r="BC33" i="1"/>
  <c r="BC78" i="3"/>
  <c r="BC107" i="3"/>
  <c r="BC78" i="5"/>
  <c r="BC23" i="4"/>
  <c r="BC99" i="5"/>
  <c r="BC70" i="1"/>
  <c r="BC77" i="3"/>
  <c r="BC77" i="5"/>
  <c r="BC63" i="5"/>
  <c r="BC87" i="5"/>
  <c r="BC44" i="1"/>
  <c r="BC46" i="4"/>
  <c r="BC91" i="5"/>
  <c r="BC14" i="4"/>
  <c r="BC85" i="5"/>
  <c r="BC12" i="5"/>
  <c r="BC26" i="5"/>
  <c r="BC57" i="1"/>
  <c r="BC8" i="3"/>
  <c r="BC44" i="3"/>
  <c r="BC32" i="1"/>
  <c r="BC6" i="3"/>
  <c r="BC71" i="5"/>
  <c r="BC13" i="3"/>
  <c r="BC91" i="3"/>
  <c r="BC95" i="3"/>
  <c r="BC17" i="5"/>
  <c r="BC14" i="5"/>
  <c r="BC45" i="1"/>
  <c r="BC18" i="4"/>
  <c r="BC51" i="1"/>
  <c r="BC18" i="3"/>
  <c r="BC23" i="1"/>
  <c r="BC57" i="3"/>
  <c r="BC60" i="1"/>
  <c r="BC49" i="3"/>
  <c r="BC16" i="5"/>
  <c r="BC13" i="4"/>
  <c r="BC87" i="3"/>
  <c r="BC30" i="4"/>
  <c r="BC71" i="3"/>
  <c r="BC64" i="1"/>
  <c r="BC133" i="5"/>
  <c r="BC40" i="1"/>
  <c r="BC30" i="5"/>
  <c r="BC61" i="3"/>
  <c r="BC11" i="4"/>
  <c r="BC11" i="1"/>
  <c r="BC9" i="5"/>
  <c r="BC26" i="1"/>
  <c r="BC65" i="1"/>
  <c r="BC113" i="5"/>
  <c r="BC119" i="5"/>
  <c r="BC27" i="5"/>
  <c r="BC32" i="5"/>
  <c r="BC112" i="3"/>
  <c r="BC36" i="4"/>
  <c r="BC34" i="5"/>
  <c r="BC85" i="3"/>
  <c r="BC79" i="3"/>
  <c r="BC13" i="1"/>
  <c r="BC53" i="1"/>
  <c r="BC19" i="3"/>
  <c r="BC7" i="1"/>
  <c r="BC98" i="5"/>
  <c r="BC54" i="3"/>
  <c r="BC105" i="3"/>
  <c r="BC7" i="5"/>
  <c r="BC19" i="4"/>
  <c r="BC103" i="3"/>
  <c r="BC70" i="3"/>
  <c r="BC67" i="1"/>
  <c r="BC28" i="1"/>
  <c r="BC36" i="1"/>
  <c r="BC46" i="1"/>
  <c r="BC60" i="3"/>
  <c r="BC129" i="5"/>
  <c r="BC90" i="3"/>
  <c r="BC31" i="4"/>
  <c r="BC113" i="3"/>
  <c r="BC20" i="4"/>
  <c r="BC27" i="4"/>
  <c r="BC16" i="3"/>
  <c r="BC24" i="4"/>
  <c r="BC31" i="3"/>
  <c r="BC10" i="4"/>
  <c r="BC39" i="5"/>
  <c r="BC43" i="5"/>
  <c r="BC11" i="5"/>
  <c r="BC94" i="3"/>
  <c r="BC106" i="3"/>
  <c r="BC61" i="1"/>
  <c r="BC39" i="3"/>
  <c r="BC24" i="5"/>
  <c r="BC16" i="4"/>
  <c r="BC37" i="5"/>
  <c r="BC35" i="4"/>
  <c r="BC28" i="5"/>
  <c r="BC55" i="5"/>
  <c r="BC97" i="3"/>
  <c r="BC35" i="3"/>
  <c r="BC32" i="3"/>
  <c r="BC30" i="1"/>
  <c r="BC31" i="1"/>
  <c r="BC18" i="1"/>
  <c r="BC50" i="3"/>
  <c r="BC101" i="5"/>
  <c r="BC42" i="1"/>
  <c r="BC48" i="5"/>
  <c r="BC95" i="5"/>
  <c r="BC109" i="5"/>
  <c r="BC35" i="5"/>
  <c r="BC22" i="5"/>
  <c r="BC33" i="3"/>
  <c r="BC84" i="3"/>
  <c r="BC125" i="5"/>
  <c r="BC56" i="1"/>
  <c r="BC20" i="5"/>
  <c r="BC51" i="5"/>
  <c r="BC75" i="3"/>
  <c r="BC42" i="4"/>
  <c r="BC110" i="5"/>
  <c r="BC45" i="4"/>
  <c r="BC21" i="5"/>
  <c r="BC30" i="3"/>
  <c r="BC34" i="3"/>
  <c r="BC28" i="3"/>
  <c r="BC109" i="3"/>
  <c r="BC104" i="5"/>
  <c r="BC49" i="1"/>
  <c r="BC8" i="4"/>
  <c r="BC25" i="1"/>
  <c r="BC100" i="5"/>
  <c r="BC108" i="5"/>
  <c r="BC23" i="5"/>
  <c r="BC86" i="5"/>
  <c r="BC40" i="4"/>
  <c r="BC44" i="4"/>
  <c r="BC67" i="3"/>
  <c r="BC99" i="3"/>
  <c r="BC42" i="5"/>
  <c r="BC37" i="3"/>
  <c r="BC59" i="1"/>
  <c r="BC66" i="5"/>
  <c r="BC132" i="5"/>
  <c r="BC25" i="3"/>
  <c r="BC90" i="5"/>
  <c r="BC50" i="5"/>
  <c r="BC73" i="3"/>
  <c r="BC128" i="5"/>
  <c r="BC94" i="5"/>
  <c r="BC34" i="4"/>
  <c r="BC116" i="5"/>
  <c r="BC10" i="3"/>
  <c r="BC107" i="5"/>
  <c r="BC137" i="5"/>
  <c r="BC74" i="3"/>
  <c r="BC35" i="1"/>
  <c r="BC10" i="5"/>
  <c r="BC88" i="5"/>
  <c r="BC60" i="5"/>
  <c r="BC121" i="5"/>
  <c r="BC54" i="5"/>
  <c r="BC20" i="3"/>
  <c r="BC80" i="3"/>
  <c r="BC66" i="1"/>
  <c r="BC134" i="5"/>
  <c r="BC24" i="3"/>
  <c r="BC20" i="1"/>
  <c r="BC104" i="3"/>
  <c r="BC16" i="1"/>
  <c r="BC56" i="5"/>
  <c r="BC61" i="5"/>
  <c r="BC100" i="3"/>
  <c r="BC29" i="4"/>
  <c r="BC53" i="5"/>
  <c r="BC111" i="3"/>
  <c r="BC72" i="1"/>
  <c r="BC54" i="1"/>
  <c r="BC22" i="4"/>
  <c r="BC46" i="3"/>
  <c r="BC41" i="4"/>
  <c r="BC138" i="5"/>
  <c r="BC70" i="5"/>
</calcChain>
</file>

<file path=xl/sharedStrings.xml><?xml version="1.0" encoding="utf-8"?>
<sst xmlns="http://schemas.openxmlformats.org/spreadsheetml/2006/main" count="3320" uniqueCount="1336">
  <si>
    <t>个人基础素质评分</t>
  </si>
  <si>
    <t>个人发展素质评分</t>
  </si>
  <si>
    <t>基础素质总得分</t>
  </si>
  <si>
    <t>个人发展素质总得分</t>
  </si>
  <si>
    <t>综合分总分</t>
  </si>
  <si>
    <t>绩点排名</t>
  </si>
  <si>
    <t>综合分排名</t>
  </si>
  <si>
    <t>德育素质分（30%）</t>
  </si>
  <si>
    <t>折后分</t>
  </si>
  <si>
    <t>智育素质分（60%）</t>
  </si>
  <si>
    <r>
      <rPr>
        <sz val="10"/>
        <rFont val="宋体"/>
        <family val="3"/>
        <charset val="134"/>
      </rPr>
      <t>身体素质分</t>
    </r>
    <r>
      <rPr>
        <sz val="10"/>
        <color rgb="FF000000"/>
        <rFont val="宋体"/>
        <family val="3"/>
        <charset val="134"/>
      </rPr>
      <t>（10%）</t>
    </r>
  </si>
  <si>
    <t>创新创业能力</t>
  </si>
  <si>
    <t>创新创业能力总得分</t>
  </si>
  <si>
    <t>社会实践能力</t>
  </si>
  <si>
    <t>社会实践能力总得分</t>
  </si>
  <si>
    <t>社会工作能力</t>
  </si>
  <si>
    <t>社会工作能力总得分分</t>
  </si>
  <si>
    <t>文体拓展素质</t>
  </si>
  <si>
    <t>文体拓展素质总得分</t>
  </si>
  <si>
    <t>班级</t>
  </si>
  <si>
    <t>姓名</t>
  </si>
  <si>
    <t>学号</t>
  </si>
  <si>
    <t>基本评定积分</t>
  </si>
  <si>
    <t>记实加减分</t>
  </si>
  <si>
    <t>平均绩点</t>
  </si>
  <si>
    <t>智育基本分</t>
  </si>
  <si>
    <t>额外加分（专业证书、技能证书等）</t>
  </si>
  <si>
    <t>额外加分合计</t>
  </si>
  <si>
    <t>体育课或体质健康测试学年平均成绩</t>
  </si>
  <si>
    <t>赛事</t>
  </si>
  <si>
    <t>赛事总分</t>
  </si>
  <si>
    <t>科研项目</t>
  </si>
  <si>
    <t>科研项目总分</t>
  </si>
  <si>
    <t>专利、软著、作品</t>
  </si>
  <si>
    <t>专利、软著、作品总得分</t>
  </si>
  <si>
    <t>团队考核或表彰</t>
  </si>
  <si>
    <t>团队考核或表彰加分</t>
  </si>
  <si>
    <t>个人考核或表彰</t>
  </si>
  <si>
    <t>个人考核或表彰加分</t>
  </si>
  <si>
    <t>考核加分</t>
  </si>
  <si>
    <t>表彰、奖项加分</t>
  </si>
  <si>
    <t>得分</t>
  </si>
  <si>
    <t>各类党团组织、社团评比</t>
  </si>
  <si>
    <t>参加运动队</t>
  </si>
  <si>
    <t>晨练打卡</t>
  </si>
  <si>
    <t>体育比赛</t>
  </si>
  <si>
    <t>体育比赛得分</t>
  </si>
  <si>
    <t>各类文化知识比赛</t>
  </si>
  <si>
    <t>文化知识比赛得分</t>
  </si>
  <si>
    <t>班级评定等级</t>
  </si>
  <si>
    <t>班级评定等级赋分</t>
  </si>
  <si>
    <t>寝室评定等级</t>
  </si>
  <si>
    <t>寝室等级赋分</t>
  </si>
  <si>
    <t>志愿者工时折算分（7.5分）</t>
  </si>
  <si>
    <t>星级志愿者</t>
  </si>
  <si>
    <t>星级志愿者加分</t>
  </si>
  <si>
    <t>记实加减明细</t>
  </si>
  <si>
    <t>记实加减总得分</t>
  </si>
  <si>
    <t>上学期</t>
  </si>
  <si>
    <t>下学期</t>
  </si>
  <si>
    <t>考核总分</t>
  </si>
  <si>
    <t>2019电气工程及其自动化01</t>
  </si>
  <si>
    <t>戴俊杰</t>
  </si>
  <si>
    <t>201906020407</t>
  </si>
  <si>
    <t>B</t>
  </si>
  <si>
    <t>A</t>
  </si>
  <si>
    <t>陈家漩</t>
  </si>
  <si>
    <t>201906060101</t>
  </si>
  <si>
    <t>黄凯楠</t>
  </si>
  <si>
    <t>201906060106</t>
  </si>
  <si>
    <t>院级优秀团队队员+0.125</t>
  </si>
  <si>
    <t>心理委员B+0.5  党建联系人+0.25*0.2</t>
  </si>
  <si>
    <t>李嘉成</t>
  </si>
  <si>
    <t>201906060108</t>
  </si>
  <si>
    <t>李龙</t>
  </si>
  <si>
    <t>201906060110</t>
  </si>
  <si>
    <t>大学生数学竞赛（国二）1 电子设计竞赛（省一）3  电气电子工程创新大赛华东赛区二等奖+0.5；高数竞赛（省三）+0.4</t>
  </si>
  <si>
    <t>校级优秀学生干部+0.5</t>
  </si>
  <si>
    <t>电气1901班 学习委员A+0.75*0.2  电气党支部宣传委员B+0.75 电气党建联系人</t>
  </si>
  <si>
    <t>电气党支部宣传委员B+0.75*0.2 电气党建联系人 电气1901班 学习委员A+0.75</t>
  </si>
  <si>
    <t>院优秀团干+0.25 校级优秀学生干部+0.5</t>
  </si>
  <si>
    <t>李仕政</t>
  </si>
  <si>
    <t>201906060111</t>
  </si>
  <si>
    <t>篮球院队</t>
  </si>
  <si>
    <t>李壮</t>
  </si>
  <si>
    <t>201906060112</t>
  </si>
  <si>
    <t>院级优秀团队队长+0.25</t>
  </si>
  <si>
    <t>院优秀个人+0.25</t>
  </si>
  <si>
    <r>
      <rPr>
        <sz val="10"/>
        <color rgb="FF000000"/>
        <rFont val="宋体"/>
        <family val="3"/>
        <charset val="134"/>
      </rPr>
      <t>2021-2022本科电气党支部书记助理A+1.25*1.2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生活</t>
    </r>
    <r>
      <rPr>
        <sz val="10"/>
        <color rgb="FF000000"/>
        <rFont val="宋体"/>
        <family val="3"/>
        <charset val="134"/>
      </rPr>
      <t>委员A+0.75*0.2党建联系人</t>
    </r>
  </si>
  <si>
    <t>2021-2022本科电气党支部书记助理A+1.25*1.2 生活委员A+0.75*0.2 党建联系人</t>
  </si>
  <si>
    <t>刘亦通</t>
  </si>
  <si>
    <t>201906060113</t>
  </si>
  <si>
    <t>卢睿哲</t>
  </si>
  <si>
    <t>201906060114</t>
  </si>
  <si>
    <t>文体委员B+0.5</t>
  </si>
  <si>
    <t>吕一帆</t>
  </si>
  <si>
    <t>201906060115</t>
  </si>
  <si>
    <t>马腾</t>
  </si>
  <si>
    <t>201906060116</t>
  </si>
  <si>
    <t>浙江省电子设计竞赛一等奖（老队员）+3*1.2 ；高等数学竞赛（省二）+0.6</t>
  </si>
  <si>
    <t>院优秀团员+0.25*0.8</t>
  </si>
  <si>
    <t>沈智宇</t>
  </si>
  <si>
    <t>201906060119</t>
  </si>
  <si>
    <t>宋可歆</t>
  </si>
  <si>
    <t>201906060120</t>
  </si>
  <si>
    <t>0.2（普通话）</t>
  </si>
  <si>
    <t>校运动会接力赛第四名+0.2  校运动会网球第五名+0.4</t>
  </si>
  <si>
    <t>宋义安</t>
  </si>
  <si>
    <t>201906060121</t>
  </si>
  <si>
    <t>汤润涵</t>
  </si>
  <si>
    <t>201906060123</t>
  </si>
  <si>
    <t>童立波</t>
  </si>
  <si>
    <t>201906060124</t>
  </si>
  <si>
    <t>王晓薇</t>
  </si>
  <si>
    <t>201906060125</t>
  </si>
  <si>
    <t>团支书B+1</t>
  </si>
  <si>
    <t>王宇航</t>
  </si>
  <si>
    <t>201906060128</t>
  </si>
  <si>
    <t>王振洋</t>
  </si>
  <si>
    <t>201906060129</t>
  </si>
  <si>
    <t>调宣委员B0.5*1.2</t>
  </si>
  <si>
    <t>徐刘玉</t>
  </si>
  <si>
    <t>201906060131</t>
  </si>
  <si>
    <t>一星级志愿者</t>
  </si>
  <si>
    <t>张博杰</t>
  </si>
  <si>
    <t>201906060132</t>
  </si>
  <si>
    <t>校十佳队员+0.25</t>
  </si>
  <si>
    <r>
      <rPr>
        <sz val="10"/>
        <color rgb="FF000000"/>
        <rFont val="宋体"/>
        <family val="3"/>
        <charset val="134"/>
      </rPr>
      <t>2021-2022学年学生会执行主席+2.25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2021-2022学年校星星索艺术团管弦乐团三校区团长任期一学年A+1 *0.2 党建联系人</t>
    </r>
  </si>
  <si>
    <t>2021-2022学年学生会执行主席+2.25 2021-2022学年校星星索艺术团管弦乐团三校区团长任期一学年A+1 *0.2 党建联系人</t>
  </si>
  <si>
    <t>省大学生艺术节 二等奖+0.5</t>
  </si>
  <si>
    <t>张涛</t>
  </si>
  <si>
    <t>201906060133</t>
  </si>
  <si>
    <t>郑喆睿</t>
  </si>
  <si>
    <t>201906060327</t>
  </si>
  <si>
    <t>吴纪霖</t>
  </si>
  <si>
    <t>201906060421</t>
  </si>
  <si>
    <t>张增辉</t>
  </si>
  <si>
    <t>201906060526</t>
  </si>
  <si>
    <t>本科电气党支部纪检委员B+0.75 党建联系人+0.25*0.2</t>
  </si>
  <si>
    <t>郦东昊</t>
  </si>
  <si>
    <t>201906060910</t>
  </si>
  <si>
    <t>黄奕鑫</t>
  </si>
  <si>
    <t>201906062404</t>
  </si>
  <si>
    <t>杨征宇</t>
  </si>
  <si>
    <t>201906062527</t>
  </si>
  <si>
    <t>俞悦</t>
  </si>
  <si>
    <t>201906062528</t>
  </si>
  <si>
    <r>
      <rPr>
        <sz val="10"/>
        <color rgb="FF000000"/>
        <rFont val="宋体"/>
        <family val="3"/>
        <charset val="134"/>
      </rPr>
      <t>电气1901班班长B+1*1.2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本科电气党支部组织委员A+1*0.2</t>
    </r>
  </si>
  <si>
    <t>电气1901班班长B+1*1.2 本科电气党支部组织委员A+1*0.2</t>
  </si>
  <si>
    <t>院优秀团干+0.25</t>
  </si>
  <si>
    <t>寝室风采大赛风采寝室奖（4-8名）</t>
  </si>
  <si>
    <t>陈腾朝</t>
  </si>
  <si>
    <t>201906062603</t>
  </si>
  <si>
    <t>党建联系人+0.25</t>
  </si>
  <si>
    <t>傅瞻远</t>
  </si>
  <si>
    <t>201906062606</t>
  </si>
  <si>
    <t>孙翔</t>
  </si>
  <si>
    <t>201906062622</t>
  </si>
  <si>
    <t>周威</t>
  </si>
  <si>
    <t>201906120242</t>
  </si>
  <si>
    <t>CET6+0.3</t>
  </si>
  <si>
    <t>浙江省电子设计竞赛一等奖+3 ；电子电子工程大赛省二+0.5</t>
  </si>
  <si>
    <t>顾辉</t>
  </si>
  <si>
    <t>201906120304</t>
  </si>
  <si>
    <t>胡家淦</t>
  </si>
  <si>
    <t>201906120305</t>
  </si>
  <si>
    <t>2019电气工程及其自动化02</t>
  </si>
  <si>
    <t>詹晓飞</t>
  </si>
  <si>
    <t>201806060528</t>
  </si>
  <si>
    <t>C</t>
  </si>
  <si>
    <t>傅玮鸿</t>
  </si>
  <si>
    <t>201906060202</t>
  </si>
  <si>
    <t>建龙基金一作结题+0.2</t>
  </si>
  <si>
    <r>
      <rPr>
        <sz val="10"/>
        <color rgb="FF000000"/>
        <rFont val="宋体"/>
        <family val="3"/>
        <charset val="134"/>
      </rPr>
      <t>电气2101班党员领航员A+1.25*1.3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家和东苑3号楼楼层长B+0.75*0.2</t>
    </r>
  </si>
  <si>
    <t>高霁</t>
  </si>
  <si>
    <t>201906060203</t>
  </si>
  <si>
    <t>校十佳队长+0.5</t>
  </si>
  <si>
    <t>黄小龙</t>
  </si>
  <si>
    <t>201906060207</t>
  </si>
  <si>
    <t>来杭</t>
  </si>
  <si>
    <t>201906060208</t>
  </si>
  <si>
    <t>李剑涛</t>
  </si>
  <si>
    <t>201906060209</t>
  </si>
  <si>
    <t>李佳儒</t>
  </si>
  <si>
    <t>201906060210</t>
  </si>
  <si>
    <t>李杰</t>
  </si>
  <si>
    <t>201906060211</t>
  </si>
  <si>
    <t>建龙基金三作结题+0.1</t>
  </si>
  <si>
    <t>院级重点团队队员+0.1</t>
  </si>
  <si>
    <t>班级生活委员A+0.75</t>
  </si>
  <si>
    <t>刘烨</t>
  </si>
  <si>
    <t>201906060212</t>
  </si>
  <si>
    <t>院级先进个人+0.25</t>
  </si>
  <si>
    <t>电气1902班长B+1*1.3</t>
  </si>
  <si>
    <t>院级优秀团员+0.25*0.8</t>
  </si>
  <si>
    <t>陆垂基</t>
  </si>
  <si>
    <t>201906060213</t>
  </si>
  <si>
    <t>CET6新高</t>
  </si>
  <si>
    <t>“互联网+”校赛金奖+3  校级ACM铜奖+0.4</t>
  </si>
  <si>
    <t>建龙基金一作结题+0.2 校运河杯三作结题+0.1</t>
  </si>
  <si>
    <t>发明专利受理二作无导师+0.5</t>
  </si>
  <si>
    <t>东三层长A+1*0.2 班团A+1.25*1.3 党建联系人</t>
  </si>
  <si>
    <t>院篮球队</t>
  </si>
  <si>
    <t>校跳高第八名</t>
  </si>
  <si>
    <t>罗小飞</t>
  </si>
  <si>
    <t>201906060214</t>
  </si>
  <si>
    <t>马龙强</t>
  </si>
  <si>
    <t>201906060215</t>
  </si>
  <si>
    <t>舒磊</t>
  </si>
  <si>
    <t>201906060217</t>
  </si>
  <si>
    <t>唐学平</t>
  </si>
  <si>
    <t>201906060221</t>
  </si>
  <si>
    <t>王天佑</t>
  </si>
  <si>
    <t>201906060223</t>
  </si>
  <si>
    <t>生活委员A+0.75</t>
  </si>
  <si>
    <t>王语奇</t>
  </si>
  <si>
    <t>201906060224</t>
  </si>
  <si>
    <t xml:space="preserve">       </t>
  </si>
  <si>
    <t>吴寒彬</t>
  </si>
  <si>
    <t>201906060225</t>
  </si>
  <si>
    <t>余夏涵</t>
  </si>
  <si>
    <t>201906060229</t>
  </si>
  <si>
    <t>校十佳歌手+0.4  省大学生歌唱小组第一+0.6</t>
  </si>
  <si>
    <t>周华康</t>
  </si>
  <si>
    <t>201906060231</t>
  </si>
  <si>
    <t>东三楼长评级B+1 心理委员B+0.5*0.2 党建联系人</t>
  </si>
  <si>
    <t>东三楼长评级B+1 心理委员B+0.5*0.2</t>
  </si>
  <si>
    <t>院级优秀团干+0.25</t>
  </si>
  <si>
    <t>周玄逸</t>
  </si>
  <si>
    <t>201906060232</t>
  </si>
  <si>
    <t>吕姚坷</t>
  </si>
  <si>
    <t>201906060613</t>
  </si>
  <si>
    <t>游泽文</t>
  </si>
  <si>
    <t>201906060627</t>
  </si>
  <si>
    <t>张帅</t>
  </si>
  <si>
    <t>201906060629</t>
  </si>
  <si>
    <t>0.3（计算机）+0.2（四级）</t>
  </si>
  <si>
    <t>浙江省高数竞赛二等奖+0.6</t>
  </si>
  <si>
    <t>邱振华</t>
  </si>
  <si>
    <t>201906060713</t>
  </si>
  <si>
    <t>浙江省电子设计竞赛二等奖+2.5</t>
  </si>
  <si>
    <t>韦忠志</t>
  </si>
  <si>
    <t>201906060717</t>
  </si>
  <si>
    <t>陈越</t>
  </si>
  <si>
    <t>201906060801</t>
  </si>
  <si>
    <t>计算机+0.3</t>
  </si>
  <si>
    <t>大学生电子设计竞赛国一（3年老队员）6*1.3</t>
  </si>
  <si>
    <t>傅瀚</t>
  </si>
  <si>
    <t>201906060805</t>
  </si>
  <si>
    <t>何非凡</t>
  </si>
  <si>
    <t>201906061507</t>
  </si>
  <si>
    <t>问克铭</t>
  </si>
  <si>
    <t>201906061917</t>
  </si>
  <si>
    <t>杨晨植</t>
  </si>
  <si>
    <t>201906061920</t>
  </si>
  <si>
    <t>李子轩</t>
  </si>
  <si>
    <t>201906062013</t>
  </si>
  <si>
    <t>柳记东</t>
  </si>
  <si>
    <t>201906062210</t>
  </si>
  <si>
    <t>陶胤晨</t>
  </si>
  <si>
    <t>201906062315</t>
  </si>
  <si>
    <t>邵亮</t>
  </si>
  <si>
    <t>201906070416</t>
  </si>
  <si>
    <t>程序设计竞赛铜奖+0.4</t>
  </si>
  <si>
    <t>《基于LST et》其他刊物二作无导师+0.1</t>
  </si>
  <si>
    <t>浙江工业大学学生公寓自治委员会副主席A+1.25*0.2 浙江工业大学学生公寓自治委员会楼长A+1.25*1.3</t>
  </si>
  <si>
    <t>浙江工业大学学生公寓自治委员会A+1.25*1.3 浙江工业大学学生公寓自治委员会楼长B+1*0.2</t>
  </si>
  <si>
    <t>院级优秀团干+0.25 校通报表扬*2+0.5*2</t>
  </si>
  <si>
    <t>黄忠梁</t>
  </si>
  <si>
    <t>201906080109</t>
  </si>
  <si>
    <t>足球校队、足球院队</t>
  </si>
  <si>
    <t>省足球竞赛第三+0.4、校足球竞赛第五+0.2</t>
  </si>
  <si>
    <t>周旭</t>
  </si>
  <si>
    <t>201906110424</t>
  </si>
  <si>
    <t>林哲行</t>
  </si>
  <si>
    <t>201906120316</t>
  </si>
  <si>
    <t>志愿者工时</t>
  </si>
  <si>
    <t>2019电子信息工程01</t>
  </si>
  <si>
    <t>李闯</t>
  </si>
  <si>
    <t>201706061206</t>
  </si>
  <si>
    <t>优良学分班级创争“学风进步奖”+0.05</t>
  </si>
  <si>
    <t>张希海</t>
  </si>
  <si>
    <t>201806060328</t>
  </si>
  <si>
    <t>陈继元</t>
  </si>
  <si>
    <t>201806060702</t>
  </si>
  <si>
    <t>徐俊伟</t>
  </si>
  <si>
    <t>201806061621</t>
  </si>
  <si>
    <t>王紫薇</t>
  </si>
  <si>
    <t>201806062218</t>
  </si>
  <si>
    <t>201806090226</t>
  </si>
  <si>
    <t>电子设计竞赛省三+2</t>
  </si>
  <si>
    <t>国创一作结题+0.75</t>
  </si>
  <si>
    <t>新型实用发明专利授权一作无导师+1.65；发明专利受理一作无导师+1.1、B类学术期刊一作无老师+2.2</t>
  </si>
  <si>
    <t>班级团支书B+1*1.3，本科电信党支部纪检委员B+0.75*0.2 党建联系人</t>
  </si>
  <si>
    <t>班级团支书B+1.3*1，本科电信党支部纪检委员B+0.75*0.2 党建联系人</t>
  </si>
  <si>
    <t>优良学分班级创争“学风进步奖”负责人+0.1</t>
  </si>
  <si>
    <t>蔡辰锋</t>
  </si>
  <si>
    <t>201906010201</t>
  </si>
  <si>
    <t>张恒飞</t>
  </si>
  <si>
    <t>201906020124</t>
  </si>
  <si>
    <t>刘鹏</t>
  </si>
  <si>
    <t>201906021911</t>
  </si>
  <si>
    <t>0.2（普通话）+0 CET+0.3</t>
  </si>
  <si>
    <t>全国大学生高数竞赛三等奖+0.8  大唐杯国二+2</t>
  </si>
  <si>
    <t>国创二作结题+0.375</t>
  </si>
  <si>
    <t>电信1901学习委员A+0.75 党建联系人+0.25*0.2</t>
  </si>
  <si>
    <t>钱程龙</t>
  </si>
  <si>
    <t>201906022114</t>
  </si>
  <si>
    <t>电信1901班调宣委员B+0.5*0.2 本科电信党支部组织委员B连任+0.75*1.2</t>
  </si>
  <si>
    <t>楼雨漩</t>
  </si>
  <si>
    <t>201906041412</t>
  </si>
  <si>
    <t>机械设计省二+2.5</t>
  </si>
  <si>
    <t>王浚权</t>
  </si>
  <si>
    <t>201906060222</t>
  </si>
  <si>
    <t>陈均浩</t>
  </si>
  <si>
    <t>201906060403</t>
  </si>
  <si>
    <t>苏世龙</t>
  </si>
  <si>
    <t>201906060518</t>
  </si>
  <si>
    <t>杨琦玮</t>
  </si>
  <si>
    <t>201906060523</t>
  </si>
  <si>
    <t>国创三作结题+0.375</t>
  </si>
  <si>
    <t>本科电信党支部副书记（书记助理）有三年连任系数A+1.25*1.3、党员领航员 A+1.25*0.2</t>
  </si>
  <si>
    <t>校优秀团员+0.5*0.8 十佳0.5*2</t>
  </si>
  <si>
    <t>校木球队成员+1 院木球队+0.5</t>
  </si>
  <si>
    <t>校木球女子个人三等奖两次+.0.6*2  校木球团体一等奖两次0.5</t>
  </si>
  <si>
    <t>陈永隆</t>
  </si>
  <si>
    <t>201906060702</t>
  </si>
  <si>
    <t>心理委员b+0.5</t>
  </si>
  <si>
    <t>舒天翔</t>
  </si>
  <si>
    <t>201906061322</t>
  </si>
  <si>
    <t>班团B+1</t>
  </si>
  <si>
    <t>王璋辰</t>
  </si>
  <si>
    <t>201906061618</t>
  </si>
  <si>
    <t>周扬</t>
  </si>
  <si>
    <t>201906061630</t>
  </si>
  <si>
    <t>王昌腾</t>
  </si>
  <si>
    <t>201906061714</t>
  </si>
  <si>
    <t>章可涵</t>
  </si>
  <si>
    <t>201906061725</t>
  </si>
  <si>
    <t>资助委员B+0.5</t>
  </si>
  <si>
    <t>王成洋</t>
  </si>
  <si>
    <t>201906061821</t>
  </si>
  <si>
    <t>朱沈炜</t>
  </si>
  <si>
    <t>201906110140</t>
  </si>
  <si>
    <t>郑尚坡</t>
  </si>
  <si>
    <t>Z201902330132</t>
  </si>
  <si>
    <t>浙江省物理实验与科技创新竞赛A类省二+2.5</t>
  </si>
  <si>
    <t>朱清琳</t>
  </si>
  <si>
    <t>Z201902330332</t>
  </si>
  <si>
    <t>生活委员A+0.75 党建联系人+0.25*0.2</t>
  </si>
  <si>
    <t>2019电子信息工程02</t>
  </si>
  <si>
    <t>邢东彬</t>
  </si>
  <si>
    <t>201503080525</t>
  </si>
  <si>
    <t>卢旺</t>
  </si>
  <si>
    <t>201603090310</t>
  </si>
  <si>
    <t>钱再恩</t>
  </si>
  <si>
    <t>201706060822</t>
  </si>
  <si>
    <t>颜文昊</t>
  </si>
  <si>
    <t>201806050724</t>
  </si>
  <si>
    <t>全国大学生数学竞赛（国二）+1</t>
  </si>
  <si>
    <t>党支部宣传委员A+1；学习委员A+0.75*0.2;党建联系人</t>
  </si>
  <si>
    <t>校级优秀团员+0.5*0.8</t>
  </si>
  <si>
    <t>陈弘宇</t>
  </si>
  <si>
    <t>201806060101</t>
  </si>
  <si>
    <t>黄琦智</t>
  </si>
  <si>
    <t>201806061003</t>
  </si>
  <si>
    <t>夏雨桐</t>
  </si>
  <si>
    <t>201806062323</t>
  </si>
  <si>
    <t>杨芙蓉</t>
  </si>
  <si>
    <t>201906022022</t>
  </si>
  <si>
    <t>浙江省物理竞赛（理论赛省三）+0.4；大唐杯省一+1</t>
  </si>
  <si>
    <t>院级社会实践先进个人+0.25</t>
  </si>
  <si>
    <t>信息学院党员之家培训部干事B+0.5*0.2 电信1902心理委员B+0.5</t>
  </si>
  <si>
    <t>银江杯摄影大赛三等奖+0.4  寝室风采大赛风采寝室奖（4-8名）+0.4</t>
  </si>
  <si>
    <t>孙鹏</t>
  </si>
  <si>
    <t>201906030116</t>
  </si>
  <si>
    <t>蒋玲</t>
  </si>
  <si>
    <t>201906030809</t>
  </si>
  <si>
    <t>寝室风采大赛风采寝室奖（4-8名）+0.2分</t>
  </si>
  <si>
    <t>俞天乐</t>
  </si>
  <si>
    <t>201906060719</t>
  </si>
  <si>
    <t>电子商务竞赛（省二）老队员2.5*1.2</t>
  </si>
  <si>
    <t>EI会议论文一作有导师+1.8</t>
  </si>
  <si>
    <t>校级优秀团队队长+0.5</t>
  </si>
  <si>
    <t>浙江工业大学体军部社联主任A+1.25*1.3 浙江工业大学木球社竞赛部部长A+1*0.2</t>
  </si>
  <si>
    <t>校木球队队员+1 院木球队+0.5</t>
  </si>
  <si>
    <t>省木球第一（队长）+1.2 校木球男单第一+1*2（文体加分6分已满多余分数不再加）</t>
  </si>
  <si>
    <t>校摄影比赛第一名+1</t>
  </si>
  <si>
    <t>翟耀星</t>
  </si>
  <si>
    <t>201906060720</t>
  </si>
  <si>
    <t>邓洋</t>
  </si>
  <si>
    <t>201906060803</t>
  </si>
  <si>
    <t>二星级志愿者</t>
  </si>
  <si>
    <t>电信1902班长A+1.25连续三年*1.3</t>
  </si>
  <si>
    <t>校木球男子团体第一+0.5 省木球男子双打第五+0.5 银江杯羽毛球赛团体第四+0.1</t>
  </si>
  <si>
    <t>郭克豪</t>
  </si>
  <si>
    <t>201906060806</t>
  </si>
  <si>
    <t>0.2（木球裁判）+0.3（计算机）+0.3（CET6）</t>
  </si>
  <si>
    <t>浙江省物理创新竞赛（省三）</t>
  </si>
  <si>
    <t>信息学院党员之家培训部部长A+1.25第三年*1.3、电信1902团支书 党员领航员A+1.25*0.2</t>
  </si>
  <si>
    <t xml:space="preserve">校木球男子双打第二+0.8*2  ； 校木球团体第一+0.5 </t>
  </si>
  <si>
    <t>银江杯摄影大赛三等奖+0.4</t>
  </si>
  <si>
    <t>何军杰</t>
  </si>
  <si>
    <t>201906060809</t>
  </si>
  <si>
    <t>李博洋</t>
  </si>
  <si>
    <t>201906060810</t>
  </si>
  <si>
    <t>夏涛</t>
  </si>
  <si>
    <t>201906060818</t>
  </si>
  <si>
    <t>周彤</t>
  </si>
  <si>
    <t>201906060823</t>
  </si>
  <si>
    <t>陈昕</t>
  </si>
  <si>
    <t>201906061004</t>
  </si>
  <si>
    <t>智能汽车竞赛（校二+0.6;运河杯校三+0.4）互联网+校级银奖第10+0.6*0.6</t>
  </si>
  <si>
    <t>运河杯一作结题+0.2、校大学生创新创业三作立项+0.2</t>
  </si>
  <si>
    <t>三篇实用新型专利授权学生一作无导师+4.95；SCI二作有导师+2.7</t>
  </si>
  <si>
    <t>自动化学会特等奖团队队长+1.5 省级优秀团队队员+0.75</t>
  </si>
  <si>
    <t>校级社会实践先进个人+0.5 院级优秀志愿者+0.25</t>
  </si>
  <si>
    <t>主席团A+2.25*1.3 实验室B学生公寓自治委员会东二楼长+1*0.2</t>
  </si>
  <si>
    <t>院级优秀团干+0.25 校级优秀学生干部+0.5</t>
  </si>
  <si>
    <t>雷超</t>
  </si>
  <si>
    <t>201906061012</t>
  </si>
  <si>
    <t>王诚熠</t>
  </si>
  <si>
    <t>201906061822</t>
  </si>
  <si>
    <t>沈鑫涛</t>
  </si>
  <si>
    <t>201906062019</t>
  </si>
  <si>
    <t>章天佑</t>
  </si>
  <si>
    <t>201906062127</t>
  </si>
  <si>
    <t>杨雷</t>
  </si>
  <si>
    <t>201906062224</t>
  </si>
  <si>
    <t>互联网+创新创业（国二提国际二）+5；挑战杯省2提国二+4</t>
  </si>
  <si>
    <t>吴鑫浩</t>
  </si>
  <si>
    <t>201906062317</t>
  </si>
  <si>
    <t>陆舟锭</t>
  </si>
  <si>
    <t>201906062412</t>
  </si>
  <si>
    <t>吴雨</t>
  </si>
  <si>
    <t>201906062522</t>
  </si>
  <si>
    <t>调宣委员B+0.5</t>
  </si>
  <si>
    <t>2019通信工程01</t>
  </si>
  <si>
    <t>201806060917</t>
  </si>
  <si>
    <t>卞文龙</t>
  </si>
  <si>
    <t>201906021101</t>
  </si>
  <si>
    <t>董其庚</t>
  </si>
  <si>
    <t>201906021105</t>
  </si>
  <si>
    <t>邹俊迪</t>
  </si>
  <si>
    <t>201906021137</t>
  </si>
  <si>
    <t>阙诗奇</t>
  </si>
  <si>
    <t>201906022913</t>
  </si>
  <si>
    <t>陆宇</t>
  </si>
  <si>
    <t>201906040813</t>
  </si>
  <si>
    <t>张楠</t>
  </si>
  <si>
    <t>201906040930</t>
  </si>
  <si>
    <t>王林晓</t>
  </si>
  <si>
    <t>201906041418</t>
  </si>
  <si>
    <t>0.3（CET6）</t>
  </si>
  <si>
    <t>电子设计竞赛（国二）+4、校ACM三等奖+0.4</t>
  </si>
  <si>
    <t>谈毅鑫</t>
  </si>
  <si>
    <t>201906060122</t>
  </si>
  <si>
    <t>林嘉乐</t>
  </si>
  <si>
    <t>201906060307</t>
  </si>
  <si>
    <t>胡金焓</t>
  </si>
  <si>
    <t>201906060409</t>
  </si>
  <si>
    <t>徐超</t>
  </si>
  <si>
    <t>201906060718</t>
  </si>
  <si>
    <t>章沛然</t>
  </si>
  <si>
    <t>201906060722</t>
  </si>
  <si>
    <t>陈志成</t>
  </si>
  <si>
    <t>201906060802</t>
  </si>
  <si>
    <t>电子设计竞赛（省三）老队员+2*1.2；智能车国一老队员+6*1.2；运河杯校赛一等奖+1.2</t>
  </si>
  <si>
    <t>通信1901班长B+1*1.2</t>
  </si>
  <si>
    <t>柴泽宇</t>
  </si>
  <si>
    <t>201906060901</t>
  </si>
  <si>
    <t>大唐杯全国移动通信5G技术大赛（国二）+1</t>
  </si>
  <si>
    <t>院党员之家发展部干事B+0.5*0.2 、党员领航员A+1.25</t>
  </si>
  <si>
    <t xml:space="preserve">校优秀团干+0.5 </t>
  </si>
  <si>
    <t>陈明霞</t>
  </si>
  <si>
    <t>201906060903</t>
  </si>
  <si>
    <t>程涛</t>
  </si>
  <si>
    <t>201906060905</t>
  </si>
  <si>
    <t xml:space="preserve">  党建联系人+0.25</t>
  </si>
  <si>
    <t>伏景真</t>
  </si>
  <si>
    <t>201906060906</t>
  </si>
  <si>
    <t>赫宇程</t>
  </si>
  <si>
    <t>201906060907</t>
  </si>
  <si>
    <t>党建联系人+0.25*0.2文体委员A+0.75 ;</t>
  </si>
  <si>
    <t xml:space="preserve">文体委员A+0.75 </t>
  </si>
  <si>
    <t>201906060911</t>
  </si>
  <si>
    <t>李英杰</t>
  </si>
  <si>
    <t>201906060912</t>
  </si>
  <si>
    <t>林俊</t>
  </si>
  <si>
    <t>201906060913</t>
  </si>
  <si>
    <t>刘仁钱</t>
  </si>
  <si>
    <t>201906060914</t>
  </si>
  <si>
    <t>0.3（计算机）</t>
  </si>
  <si>
    <t>刘文景</t>
  </si>
  <si>
    <t>201906060915</t>
  </si>
  <si>
    <t>娄建锐</t>
  </si>
  <si>
    <t>201906060916</t>
  </si>
  <si>
    <t>校十佳团队队员+0.25 校级重点团队队员+0.15</t>
  </si>
  <si>
    <t>生活委员A+0.75*0.2；智囊团A+1.25</t>
  </si>
  <si>
    <t>生活委员A+0.75*0.2;智囊团A+1.25</t>
  </si>
  <si>
    <t>陆文馨</t>
  </si>
  <si>
    <t>201906060917</t>
  </si>
  <si>
    <t>姚垠杰</t>
  </si>
  <si>
    <t>201906061127</t>
  </si>
  <si>
    <t>虞成骏</t>
  </si>
  <si>
    <t>201906061130</t>
  </si>
  <si>
    <t>代表学院跳五四广场舞受到学院的通报表扬</t>
  </si>
  <si>
    <t>浙江省物理科技竞赛（理论赛省三0.4）、全国大学生高数竞赛（国三0.8）</t>
  </si>
  <si>
    <t>团总支副书记A+1.25*1.3 家和东苑4楼层长B+0.75*0.2</t>
  </si>
  <si>
    <t>校排舞大赛第二+0.4</t>
  </si>
  <si>
    <t>张应青</t>
  </si>
  <si>
    <t>201906061131</t>
  </si>
  <si>
    <t>党建联系人 党支部组织委员B+0.75 心理委员B+0.5*0.2</t>
  </si>
  <si>
    <t>党支部组织委员B+0.75 心理委员B+0.5*0.2</t>
  </si>
  <si>
    <t>单嘉</t>
  </si>
  <si>
    <t>201906061208</t>
  </si>
  <si>
    <t>党建联系+0.25</t>
  </si>
  <si>
    <t>邓鸿波</t>
  </si>
  <si>
    <t>201906061209</t>
  </si>
  <si>
    <t>0.3（CET6）+0.3（计算机二级）</t>
  </si>
  <si>
    <t>方佳涛</t>
  </si>
  <si>
    <t>201906061210</t>
  </si>
  <si>
    <t>全国大学生数学竞赛（国三）+0.8</t>
  </si>
  <si>
    <t xml:space="preserve">党建联系人+0.25*0.2；学习委员B+0.5 </t>
  </si>
  <si>
    <t xml:space="preserve">学习委员B+0.5 </t>
  </si>
  <si>
    <t>蒋暠祎</t>
  </si>
  <si>
    <t>201906062308</t>
  </si>
  <si>
    <t>王丽雅</t>
  </si>
  <si>
    <t>201906062316</t>
  </si>
  <si>
    <t>王欣怡</t>
  </si>
  <si>
    <t>201906062419</t>
  </si>
  <si>
    <t>潘鸿昭</t>
  </si>
  <si>
    <t>201906062617</t>
  </si>
  <si>
    <t>傅智超</t>
  </si>
  <si>
    <t>201906110107</t>
  </si>
  <si>
    <t>赵皓敏</t>
  </si>
  <si>
    <t>201906110423</t>
  </si>
  <si>
    <t>2019通信工程02</t>
  </si>
  <si>
    <t>金晶</t>
  </si>
  <si>
    <t>201906020704</t>
  </si>
  <si>
    <t>电子设计竞赛（省三）+2  全国大学生移动通信5G技术大赛省三+0.2  大学生计算机技能应用大赛+1</t>
  </si>
  <si>
    <t>发明专利受理学生一作无导师+1.1</t>
  </si>
  <si>
    <t>院级优秀志愿者+0.25  市优秀志愿者+1</t>
  </si>
  <si>
    <t xml:space="preserve"> 党员领航员A连任+1.25*1.2 资助委员B+0.5*0.2</t>
  </si>
  <si>
    <t>党员领航员A连任+1.25*1.2 资助委员B+0.5*0.2</t>
  </si>
  <si>
    <t>院级优秀团员+0.2</t>
  </si>
  <si>
    <t>优良学风班+0.05</t>
  </si>
  <si>
    <t>朱洵孜</t>
  </si>
  <si>
    <t>201906022129</t>
  </si>
  <si>
    <t>袁新洋</t>
  </si>
  <si>
    <t>201906022221</t>
  </si>
  <si>
    <t>全国大学生移动通信5G技术大赛省二+0.5</t>
  </si>
  <si>
    <t>周一祥</t>
  </si>
  <si>
    <t>201906022225</t>
  </si>
  <si>
    <t>三星级志愿者</t>
  </si>
  <si>
    <t>通信二党宣传委员A+1;党建联系人+0.25*0.2</t>
  </si>
  <si>
    <t>周禹初</t>
  </si>
  <si>
    <t>201906022226</t>
  </si>
  <si>
    <t>文体委员A+0.75*0.2 党员领航员+1.25</t>
  </si>
  <si>
    <t>文体委员+0.75*0.2 党员领航员+1.25</t>
  </si>
  <si>
    <t>朱海波</t>
  </si>
  <si>
    <t>201906022228</t>
  </si>
  <si>
    <t xml:space="preserve"> 班长B+1</t>
  </si>
  <si>
    <t>胡林涛</t>
  </si>
  <si>
    <t>201906022306</t>
  </si>
  <si>
    <t>五星级志愿者</t>
  </si>
  <si>
    <t>挑战杯（省三提至国三+3）、全国大学生英语竞赛基础国三+0.8、环境生态科技创新省一+2、节能减排校三+0.4；高数竞赛省优胜奖+0.2   校运河杯特等奖+1.2  建行论坛二等奖+0.2</t>
  </si>
  <si>
    <t>运河杯三作结题+0.1</t>
  </si>
  <si>
    <t>院级优秀志愿者+0.25</t>
  </si>
  <si>
    <t>本科电信党支部副书记（书记助理）A+1.25*1.3 党建联系人 通信1902班团支书B+1*0.2</t>
  </si>
  <si>
    <t>本科电信党支部副书记（书记助理）A+1.25*1.3 通信1902班团支书B+1*0.2</t>
  </si>
  <si>
    <t>陆忠明</t>
  </si>
  <si>
    <t>201906060918</t>
  </si>
  <si>
    <t>尚文波</t>
  </si>
  <si>
    <t>201906060919</t>
  </si>
  <si>
    <t>全国大学生移动通信5G技术大赛省三+0.2</t>
  </si>
  <si>
    <t>沈家辉</t>
  </si>
  <si>
    <t>201906060920</t>
  </si>
  <si>
    <t>王然</t>
  </si>
  <si>
    <t>201906060923</t>
  </si>
  <si>
    <t>王文斌</t>
  </si>
  <si>
    <t>201906060925</t>
  </si>
  <si>
    <t>全国大学生移动通信5G技术大赛国二+1</t>
  </si>
  <si>
    <t>杨旭飞</t>
  </si>
  <si>
    <t>201906060926</t>
  </si>
  <si>
    <t>俞李杰</t>
  </si>
  <si>
    <t>201906060927</t>
  </si>
  <si>
    <t>校级优秀团队队员+0.25 省级优秀团队队员+0.75</t>
  </si>
  <si>
    <t>信息工程学院团委（学生）副书记+2.25*1.3</t>
  </si>
  <si>
    <t>院级银江杯三等奖</t>
  </si>
  <si>
    <t>张浩楠</t>
  </si>
  <si>
    <t>201906060928</t>
  </si>
  <si>
    <t>张家鹏</t>
  </si>
  <si>
    <t>201906060929</t>
  </si>
  <si>
    <t>郑浩锐</t>
  </si>
  <si>
    <t>201906060930</t>
  </si>
  <si>
    <t>全国大学生移动通信5G技术大赛省二+0.5、数模省二+2.5</t>
  </si>
  <si>
    <t>省级优秀团队队员+0.75 自动化学会特等奖团队队员+0.75</t>
  </si>
  <si>
    <t>主席团成员A+2.25*1.2 本科通信二党支部组织委员+B0.75*0.2 党建联系人</t>
  </si>
  <si>
    <t>主席团成员A+2.25*1.2 党建联系人 本科通信二党支部组织委员B+0.75*0.2</t>
  </si>
  <si>
    <t>朱继攀</t>
  </si>
  <si>
    <t>201906060931</t>
  </si>
  <si>
    <t>朱潭磊</t>
  </si>
  <si>
    <t>201906060932</t>
  </si>
  <si>
    <t>学习委员B+0.5</t>
  </si>
  <si>
    <t>鲍俊洁</t>
  </si>
  <si>
    <t>201906061001</t>
  </si>
  <si>
    <t>陈沛霖</t>
  </si>
  <si>
    <t>201906061003</t>
  </si>
  <si>
    <t>范晓辉</t>
  </si>
  <si>
    <t>201906061006</t>
  </si>
  <si>
    <t>通信二党支部纪检委员B+0.75;党建联系人+0.25*0.2</t>
  </si>
  <si>
    <t>通信二党支部纪检委员+0.75;党建联系人+0.25*0.2</t>
  </si>
  <si>
    <t>何立业</t>
  </si>
  <si>
    <t>201906061007</t>
  </si>
  <si>
    <t>胡柏洋</t>
  </si>
  <si>
    <t>201906061008</t>
  </si>
  <si>
    <t>黄文泉</t>
  </si>
  <si>
    <t>201906061009</t>
  </si>
  <si>
    <t>孔隋东</t>
  </si>
  <si>
    <t>201906061010</t>
  </si>
  <si>
    <t>宋芸樨</t>
  </si>
  <si>
    <t>201906061117</t>
  </si>
  <si>
    <t>王欣悦</t>
  </si>
  <si>
    <t>201906061119</t>
  </si>
  <si>
    <t>院木球队</t>
  </si>
  <si>
    <t>王扬</t>
  </si>
  <si>
    <t>201906061120</t>
  </si>
  <si>
    <t>伍昊宇</t>
  </si>
  <si>
    <t>201906061122</t>
  </si>
  <si>
    <t>徐乐</t>
  </si>
  <si>
    <t>201906061123</t>
  </si>
  <si>
    <t>徐轶扬</t>
  </si>
  <si>
    <t>201906061124</t>
  </si>
  <si>
    <t>杨上听</t>
  </si>
  <si>
    <t>201906061125</t>
  </si>
  <si>
    <t>杨宇</t>
  </si>
  <si>
    <t>201906061126</t>
  </si>
  <si>
    <t>心理委员B+0.5</t>
  </si>
  <si>
    <t>周奕丞</t>
  </si>
  <si>
    <t>201906061730</t>
  </si>
  <si>
    <t>蔡程宇</t>
  </si>
  <si>
    <t>201906061802</t>
  </si>
  <si>
    <t>戴昕媛</t>
  </si>
  <si>
    <t>201906061904</t>
  </si>
  <si>
    <t>谢鸿滢</t>
  </si>
  <si>
    <t>201906120231</t>
  </si>
  <si>
    <t>电子设计竞赛（校二0.6）、全国大学生电子商务竞赛省二2.5</t>
  </si>
  <si>
    <t>2019通信工程03</t>
  </si>
  <si>
    <t>薛缀乾</t>
  </si>
  <si>
    <t>201806021225</t>
  </si>
  <si>
    <t>刘志彬</t>
  </si>
  <si>
    <t>201806022517</t>
  </si>
  <si>
    <t>张弘骏</t>
  </si>
  <si>
    <t>201806061025</t>
  </si>
  <si>
    <t>樊珊汝</t>
  </si>
  <si>
    <t>201806061104</t>
  </si>
  <si>
    <t>王鹏程</t>
  </si>
  <si>
    <t>201906021521</t>
  </si>
  <si>
    <t>曹雷雷</t>
  </si>
  <si>
    <t>201906021802</t>
  </si>
  <si>
    <t>吴振华</t>
  </si>
  <si>
    <t>201906022423</t>
  </si>
  <si>
    <t>全国大学生数学竞赛（非数学类）三等奖+0.8</t>
  </si>
  <si>
    <t>发明专利受理二作有导师+0.45</t>
  </si>
  <si>
    <t>周韬略</t>
  </si>
  <si>
    <t>201906022820</t>
  </si>
  <si>
    <t>匡烜辉</t>
  </si>
  <si>
    <t>201906061011</t>
  </si>
  <si>
    <t>李奥</t>
  </si>
  <si>
    <t>201906061013</t>
  </si>
  <si>
    <t>刘嘉杰</t>
  </si>
  <si>
    <t>201906061016</t>
  </si>
  <si>
    <t>苏文淇</t>
  </si>
  <si>
    <t>201906061019</t>
  </si>
  <si>
    <t>第九届“大唐杯”全国大学生移动通信5G技术大赛浙江省二等奖+0.5</t>
  </si>
  <si>
    <t>陶呈昊</t>
  </si>
  <si>
    <t>201906061021</t>
  </si>
  <si>
    <t>王夏轩</t>
  </si>
  <si>
    <t>201906061023</t>
  </si>
  <si>
    <t>第三十二届校运动会女子1500米第四名</t>
  </si>
  <si>
    <t>吴海翔</t>
  </si>
  <si>
    <t>201906061025</t>
  </si>
  <si>
    <t>省大学生高数竞赛优胜奖+0.2</t>
  </si>
  <si>
    <t>杨力豪</t>
  </si>
  <si>
    <t>201906061027</t>
  </si>
  <si>
    <t>杨文</t>
  </si>
  <si>
    <t>201906061028</t>
  </si>
  <si>
    <t>校创新创业第二作者立项+0.1</t>
  </si>
  <si>
    <t>发明专利受理二作有导师+0.45、EI会议论文一作有导师+1.8</t>
  </si>
  <si>
    <t>团支书B+1 党建联系人+0.25*0.2</t>
  </si>
  <si>
    <t>团支书B+1党建联系人+0.25*0.2</t>
  </si>
  <si>
    <t>校优秀团员+0.5*0.8</t>
  </si>
  <si>
    <t>杨玉强</t>
  </si>
  <si>
    <t>201906061029</t>
  </si>
  <si>
    <t>张泓堉</t>
  </si>
  <si>
    <t>201906061031</t>
  </si>
  <si>
    <t>张鑫</t>
  </si>
  <si>
    <t>201906061032</t>
  </si>
  <si>
    <t>安芳芳</t>
  </si>
  <si>
    <t>201906061101</t>
  </si>
  <si>
    <t>陈杨</t>
  </si>
  <si>
    <t>201906061102</t>
  </si>
  <si>
    <t>电子设计竞赛省三等奖+2；智能车校赛二等奖+0.6</t>
  </si>
  <si>
    <t>建龙基金三作结题+0.1、</t>
  </si>
  <si>
    <t>发明专利受理一作+1.1、软著1作无导师+0.33；软著二作无导师+0.15</t>
  </si>
  <si>
    <t>党支部宣传委员A+1</t>
  </si>
  <si>
    <t>党支部宣传委员A+1 党建联系人+0.25*0.2</t>
  </si>
  <si>
    <t>蒋舒扬</t>
  </si>
  <si>
    <t>201906061104</t>
  </si>
  <si>
    <t>第九届“大唐杯”全国大学生移动通信5G技术大赛浙江省三等奖+0.2</t>
  </si>
  <si>
    <t>3篇软著二作无导师+0.45；一篇软著1作无导师+0.33</t>
  </si>
  <si>
    <t>梁立成</t>
  </si>
  <si>
    <t>201906061106</t>
  </si>
  <si>
    <t>刘国政</t>
  </si>
  <si>
    <t>201906061107</t>
  </si>
  <si>
    <t>刘世杰</t>
  </si>
  <si>
    <t>201906061108</t>
  </si>
  <si>
    <t>通信一党支部纪检委员B+0.75*0.2 委员A+0.75 党建联系人</t>
  </si>
  <si>
    <t>通信一党支部纪检委员B+0.75*0.2 学习委员A+0.75  党建联系人</t>
  </si>
  <si>
    <t>刘依欣</t>
  </si>
  <si>
    <t>201906061109</t>
  </si>
  <si>
    <t>马诚凯</t>
  </si>
  <si>
    <t>201906061110</t>
  </si>
  <si>
    <t>毛臻湛</t>
  </si>
  <si>
    <t>201906061111</t>
  </si>
  <si>
    <t>莫定涛</t>
  </si>
  <si>
    <t>201906061112</t>
  </si>
  <si>
    <t>软著二作无导师+0.15</t>
  </si>
  <si>
    <t>资助委员B+0.5党建联系人+0.25*0.2</t>
  </si>
  <si>
    <t>庞宇成</t>
  </si>
  <si>
    <t>201906061114</t>
  </si>
  <si>
    <t>大学生物理实验与科技创新竞赛省三等奖+2、大学生机械设计竞赛省二+2.5</t>
  </si>
  <si>
    <t>舒展辉</t>
  </si>
  <si>
    <t>201906061116</t>
  </si>
  <si>
    <t>徐畅</t>
  </si>
  <si>
    <t>201906061427</t>
  </si>
  <si>
    <t>楼甜</t>
  </si>
  <si>
    <t>201906061512</t>
  </si>
  <si>
    <t>第九届“大唐杯”全国大学生移动通信5G技术大赛浙江省二等奖</t>
  </si>
  <si>
    <t>社会实践院级先进个人+0.25</t>
  </si>
  <si>
    <t>信息学院19级团总支书记任职3年A+1.75*1.3 本科通信党支部副书记（书记助理）A+1.25*0.2</t>
  </si>
  <si>
    <t>倪奕飞</t>
  </si>
  <si>
    <t>201906061712</t>
  </si>
  <si>
    <t>班长A+1.25*1.2</t>
  </si>
  <si>
    <t>2019智能科学与技术01</t>
  </si>
  <si>
    <t>贾凯旋</t>
  </si>
  <si>
    <t>201706060625</t>
  </si>
  <si>
    <t>陈泽楠</t>
  </si>
  <si>
    <t>201906010202</t>
  </si>
  <si>
    <t>吴敬超</t>
  </si>
  <si>
    <t>201906022812</t>
  </si>
  <si>
    <t>全国大学生高数竞赛国三</t>
  </si>
  <si>
    <t>孔杭扬</t>
  </si>
  <si>
    <t>201906040712</t>
  </si>
  <si>
    <t>大学生高数竞赛省二+0.6、机械设计创新大赛省二+2.5、物理实验竞赛省三+2、智能车竞赛国一+6、数学建模校三+0.4</t>
  </si>
  <si>
    <t>2*发明专利受理二作无导师+0.5*2、外观专利二作无导师+0.15；实用新型专利二作无导师+0.3</t>
  </si>
  <si>
    <t>智能科学与技术1901 学习委员A+0.75*1.2</t>
  </si>
  <si>
    <t>沈杨飞</t>
  </si>
  <si>
    <t>201906060118</t>
  </si>
  <si>
    <t>苏楠</t>
  </si>
  <si>
    <t>201906060219</t>
  </si>
  <si>
    <t>中国高校计算机大赛国三+0.5、智能车竞赛国一+6</t>
  </si>
  <si>
    <t>胡乐誉</t>
  </si>
  <si>
    <t>201906060304</t>
  </si>
  <si>
    <t>陈殊杭</t>
  </si>
  <si>
    <t>201906060404</t>
  </si>
  <si>
    <t>0.2（PAT）</t>
  </si>
  <si>
    <t>智能车国一+6*1.2</t>
  </si>
  <si>
    <t>运河杯、建龙基金一作结题+0.2</t>
  </si>
  <si>
    <t>A类学术期刊一作有导师+3.6</t>
  </si>
  <si>
    <t>林智剑</t>
  </si>
  <si>
    <t>201906060414</t>
  </si>
  <si>
    <t>中国机器人大赛国一</t>
  </si>
  <si>
    <t>何士强</t>
  </si>
  <si>
    <t>201906060705</t>
  </si>
  <si>
    <t>第十七届全国大学生智能车竞赛 国一+6</t>
  </si>
  <si>
    <t>家和东苑10号楼层长B+0.75；心理委员B+0.5*0.2</t>
  </si>
  <si>
    <t>家和东苑10号楼层长B+0.75;心理委员B+0.5*0.2</t>
  </si>
  <si>
    <t>李秦峰</t>
  </si>
  <si>
    <t>201906060710</t>
  </si>
  <si>
    <t>全国大学生数学建模竞赛省二</t>
  </si>
  <si>
    <t>校大学生创新创业项目立项三作+0.1、校创立项一作+0.2</t>
  </si>
  <si>
    <t>软著一作+0.3，软著二作+0.15、4篇发明专利受理一作有导师+3.6、SCI二作有导师+2.7</t>
  </si>
  <si>
    <t>19级团副总支（第二年连任）A+1.25*1.2 （2）党员领航员（学院内任职）A+1.25*0.2</t>
  </si>
  <si>
    <t>19级团副总支（第二年连任）（学院内任职）A+1.25*1.2（2）党员领航员（学院内任职）A+1.25*0.2</t>
  </si>
  <si>
    <t>校木球队副队长+1 院木球队+0.5</t>
  </si>
  <si>
    <t>校木球男团第一（队长）+1 省木球男子双打第一（队长）+1.2</t>
  </si>
  <si>
    <t>冯则城</t>
  </si>
  <si>
    <t>201906060804</t>
  </si>
  <si>
    <t>0.3（CET6）+0.2（普通话）</t>
  </si>
  <si>
    <t>互联网+省赛铜奖</t>
  </si>
  <si>
    <t>3篇发明专利受理一作无导师+3.3</t>
  </si>
  <si>
    <t>电气2101党员领航员A+1.25*1.3 自动化第二党支部党建联系人+0.25*0.2</t>
  </si>
  <si>
    <t>2022年院“银江杯”羽毛球赛冠军</t>
  </si>
  <si>
    <t>李骏豪</t>
  </si>
  <si>
    <t>201906060811</t>
  </si>
  <si>
    <t>院级班歌赛三等奖+0.2</t>
  </si>
  <si>
    <t>成家熙</t>
  </si>
  <si>
    <t>201906060904</t>
  </si>
  <si>
    <t>全国大学生数学建模竞赛省一+3、浙江省大学生物理创新(理论)省三+0.4</t>
  </si>
  <si>
    <t>万子璐</t>
  </si>
  <si>
    <t>201906060921</t>
  </si>
  <si>
    <t>浙江省大学生高数竞赛三等奖</t>
  </si>
  <si>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本科生支部书记助理A+1.25 党建联系人+0.25*0.2</t>
    </r>
  </si>
  <si>
    <t>本科生支部书记助理A+1.25 党建联系人+0.25*0.2</t>
  </si>
  <si>
    <t>校女篮成员+1 院篮球队+0.5</t>
  </si>
  <si>
    <t xml:space="preserve">校女篮3v3第一（队长）+1 省大学生篮球海选赛第二（队长）+1 </t>
  </si>
  <si>
    <t>包开开</t>
  </si>
  <si>
    <t>201906061201</t>
  </si>
  <si>
    <t>中国机器人大赛国一（老队员）+7.2</t>
  </si>
  <si>
    <t>陈思博</t>
  </si>
  <si>
    <t>201906061203</t>
  </si>
  <si>
    <t>陈甜红</t>
  </si>
  <si>
    <t>201906061204</t>
  </si>
  <si>
    <t>浙江省大学生物理创新（理论）竞赛三等奖</t>
  </si>
  <si>
    <t>校电子协会负责人+1.2*1 党建联系人+0.25*0.2</t>
  </si>
  <si>
    <t>陈昱胤</t>
  </si>
  <si>
    <t>201906061205</t>
  </si>
  <si>
    <t>程杰</t>
  </si>
  <si>
    <t>201906061206</t>
  </si>
  <si>
    <t>CET6未给出往年成绩</t>
  </si>
  <si>
    <t>程一夏</t>
  </si>
  <si>
    <t>201906061207</t>
  </si>
  <si>
    <t>冯翼鹏</t>
  </si>
  <si>
    <t>201906061211</t>
  </si>
  <si>
    <t>黄杨</t>
  </si>
  <si>
    <t>201906061212</t>
  </si>
  <si>
    <t>刘晓晖</t>
  </si>
  <si>
    <t>201906061214</t>
  </si>
  <si>
    <t>马思涵</t>
  </si>
  <si>
    <t>201906061216</t>
  </si>
  <si>
    <t>校创立项一作+0.2</t>
  </si>
  <si>
    <t>莫滨宇</t>
  </si>
  <si>
    <t>201906061217</t>
  </si>
  <si>
    <t>穆俊清</t>
  </si>
  <si>
    <t>201906061218</t>
  </si>
  <si>
    <t>浙江省大学生高等数学竞赛三等奖</t>
  </si>
  <si>
    <t>学生公寓自治委员会东十一楼层长B+0.75*0.2 校电子协会副会长+1  连任*1.2</t>
  </si>
  <si>
    <t>倪佳杰</t>
  </si>
  <si>
    <t>201906061219</t>
  </si>
  <si>
    <t>潘宇杰</t>
  </si>
  <si>
    <t>201906061220</t>
  </si>
  <si>
    <t>班级文体委员B+0.5</t>
  </si>
  <si>
    <t>校田径队队员+1</t>
  </si>
  <si>
    <t>省大学生男子1500第一+1.2 省男子5000第一+1.2 校男子1500第一+1 校男子800第一+1 校男子4*400第五+0.2 校男子4*100第八+0.2</t>
  </si>
  <si>
    <t>钱良书</t>
  </si>
  <si>
    <t>201906061221</t>
  </si>
  <si>
    <t>中国机器人大赛国一+6、计算机国三+0.5</t>
  </si>
  <si>
    <t>自动化学会特等奖队员+0.75</t>
  </si>
  <si>
    <t>浙江工业大学信息工程学院主席团成员+2.25*1.2 党建联系人+0.25*0.2</t>
  </si>
  <si>
    <t>宋哲睿</t>
  </si>
  <si>
    <t>201906061222</t>
  </si>
  <si>
    <t>中国机器人大赛国一（老队员）+7.2、第十七届全国大学生智能车竞赛 国一+6</t>
  </si>
  <si>
    <t>智科1901班班长B+1*0.2 21级智科班级党员领航员连任)A+1.25*1.3  自动化二党支部的党建联系人</t>
  </si>
  <si>
    <t>智科1901班班长B+1*0.2 21级智科班级党员领航员连任)A+1.25*1.3</t>
  </si>
  <si>
    <t>校运动会跳高第四+0.4</t>
  </si>
  <si>
    <t>苏厚娟</t>
  </si>
  <si>
    <t>201906061223</t>
  </si>
  <si>
    <t>覃思远</t>
  </si>
  <si>
    <t>201906061224</t>
  </si>
  <si>
    <t>王佳乐</t>
  </si>
  <si>
    <t>201906061225</t>
  </si>
  <si>
    <t>校运河杯三等奖</t>
  </si>
  <si>
    <t>软著一作无导师+0.33</t>
  </si>
  <si>
    <t>吴培蒙</t>
  </si>
  <si>
    <t>201906061226</t>
  </si>
  <si>
    <t>0.2（普通话）+0（CET6未给出往年成绩）</t>
  </si>
  <si>
    <t>浙江省大学生物理创新（理论）竞赛三等奖+0.4</t>
  </si>
  <si>
    <t>吴亚霖</t>
  </si>
  <si>
    <t>201906061227</t>
  </si>
  <si>
    <t>严明松</t>
  </si>
  <si>
    <t>201906061229</t>
  </si>
  <si>
    <t>“运河杯”大学生课外学术科技作品竞赛校一等奖</t>
  </si>
  <si>
    <t>杨世明</t>
  </si>
  <si>
    <t>201906061231</t>
  </si>
  <si>
    <t>智科1901班调宣委员B+0.5（大一到大三连任）*1.3</t>
  </si>
  <si>
    <t>智科1901班调宣委员B+0.5*1.3</t>
  </si>
  <si>
    <t>张浩南</t>
  </si>
  <si>
    <t>201906061232</t>
  </si>
  <si>
    <t>智科1901生活委员A+0.75*0.2 实验室B+0.75</t>
  </si>
  <si>
    <t>张誉</t>
  </si>
  <si>
    <t>201906061233</t>
  </si>
  <si>
    <t>张宇杰</t>
  </si>
  <si>
    <t>201906061234</t>
  </si>
  <si>
    <t>发明专利受理二作无导师+0.50、实用新型专利授权二作无导师+0.7</t>
  </si>
  <si>
    <t>1.班级资助委员连任B+0.5*0.2 层长A+0.75*1.2 党建联系人</t>
  </si>
  <si>
    <t>1.班级资助委员连任B+0.5*0.2 2层长B+0.75*1.2 党建联系人</t>
  </si>
  <si>
    <t>徐俊杰</t>
  </si>
  <si>
    <t>201906062121</t>
  </si>
  <si>
    <t>薛瑞韩</t>
  </si>
  <si>
    <t>201906062627</t>
  </si>
  <si>
    <t>2019自动化01</t>
  </si>
  <si>
    <t>李明杰</t>
  </si>
  <si>
    <t>201806020816</t>
  </si>
  <si>
    <t>国际大学生数学建模竞赛二等奖+5、浙江省大学生智能汽车竞赛浙江省三等奖+2、浙江省高数竞赛三等奖+0.4</t>
  </si>
  <si>
    <t>EI期刊一作无导师+4.4</t>
  </si>
  <si>
    <t>校级优秀团队队员+0.25</t>
  </si>
  <si>
    <t>张尧</t>
  </si>
  <si>
    <t>201806060329</t>
  </si>
  <si>
    <t>徐欣瑶</t>
  </si>
  <si>
    <t>201906010310</t>
  </si>
  <si>
    <t>健行学院通报表扬2次</t>
  </si>
  <si>
    <t>0.3（CET6）+0.2(普通话)</t>
  </si>
  <si>
    <t>浙江省物理实验与科技创新竞赛二等奖A+2.5、全国大学生高数竞赛一等奖+1.2</t>
  </si>
  <si>
    <t>校大学生创新创业项目一作立项+0.2</t>
  </si>
  <si>
    <t>发明专利受理一作有导师+0.9</t>
  </si>
  <si>
    <t>健行 1903 班生活委员 B（连任第三年）0.5*1.3</t>
  </si>
  <si>
    <t>周洁茹</t>
  </si>
  <si>
    <t>201906021732</t>
  </si>
  <si>
    <t>0.3（国计算机二级）</t>
  </si>
  <si>
    <t>运河杯”大学生课外学术科技作品竞赛校一等奖+1</t>
  </si>
  <si>
    <t>院“建龙基金”项目一作结题+0.2</t>
  </si>
  <si>
    <t>党员之家宣传部部长A+1.25 自动化一党支部组织委员B+0.75*0.2</t>
  </si>
  <si>
    <t>刘唯一</t>
  </si>
  <si>
    <t>201906022911</t>
  </si>
  <si>
    <t>陈康垒</t>
  </si>
  <si>
    <t>201906060102</t>
  </si>
  <si>
    <t>丁吕轩</t>
  </si>
  <si>
    <t>201906060103</t>
  </si>
  <si>
    <t>王毅诚</t>
  </si>
  <si>
    <t>201906060126</t>
  </si>
  <si>
    <t>王一昊</t>
  </si>
  <si>
    <t>201906060127</t>
  </si>
  <si>
    <t>郭志伟</t>
  </si>
  <si>
    <t>201906060205</t>
  </si>
  <si>
    <t>高数省三+0.4</t>
  </si>
  <si>
    <t>胡宸恺</t>
  </si>
  <si>
    <t>201906060206</t>
  </si>
  <si>
    <t>大创校级立项二作+0.1</t>
  </si>
  <si>
    <t>郑潇</t>
  </si>
  <si>
    <t>201906060230</t>
  </si>
  <si>
    <t>“挑战杯”省银奖老队员提国家+4.8、“挑战杯”黑科技专项赛老队员省提国三+3.6、2021全国大学生节能环保竞赛校三+0.4+运河杯校二+0.6、健行学书论坛校二+0.2</t>
  </si>
  <si>
    <t>国创一作结题+0.75；国创三作结题+0.375；校运河杯结题一作结题+0.2；新苗二作立项+0.25；新苗三作结题+0.25</t>
  </si>
  <si>
    <t>发明专利授权一作无导师+3.4、3篇专利受理无导师+1.65、B级期刊一作无导师+2.2；B级期刊一作有导师+1.8；其他期刊一作无导师+0.22</t>
  </si>
  <si>
    <t>校级优秀志愿者+院级优秀志愿者+0.75</t>
  </si>
  <si>
    <t>本科书记助理，评级A，学院认证+1.25*1.3 （2）党员领航员，评级A，学院认证1.25*0.2 资助委员</t>
  </si>
  <si>
    <t>邹雨欣</t>
  </si>
  <si>
    <t>201906060233</t>
  </si>
  <si>
    <t>蔡一鸣</t>
  </si>
  <si>
    <t>201906060301</t>
  </si>
  <si>
    <t>全国大学生高数竞赛优胜奖+0.3、浙江省物理科技竞赛（理论赛）三等奖+0.4、通信网络技术创新大赛+0.1</t>
  </si>
  <si>
    <t>创新比赛+0.1；院“建龙基金”项目二作结题+0.1</t>
  </si>
  <si>
    <t>发明专利受理一作+1.1、2篇发明专利受理二作有导师+0.9*2</t>
  </si>
  <si>
    <t>党员领航员 2021年9月——2022年7月A+1.25*1.3 东二层长B+0.75*0.2</t>
  </si>
  <si>
    <t>黄彬轩</t>
  </si>
  <si>
    <t>201906060305</t>
  </si>
  <si>
    <t>李京龙</t>
  </si>
  <si>
    <t>201906060306</t>
  </si>
  <si>
    <t>林宇航</t>
  </si>
  <si>
    <t>201906060308</t>
  </si>
  <si>
    <t>CET6 新高</t>
  </si>
  <si>
    <t>智能车国一老队员+7.2、物理创新竞赛(A类)省一等奖+3、电子设计竞赛国家二等奖+4、运河杯校三等奖+0.4</t>
  </si>
  <si>
    <t>实验室A+1</t>
  </si>
  <si>
    <t>刘兴万</t>
  </si>
  <si>
    <t>201906060310</t>
  </si>
  <si>
    <t>高数竞赛省二+0.6</t>
  </si>
  <si>
    <t>调宣委员A+0.75</t>
  </si>
  <si>
    <t>罗万鸿</t>
  </si>
  <si>
    <t>201906060311</t>
  </si>
  <si>
    <t>童昊和</t>
  </si>
  <si>
    <t>201906060315</t>
  </si>
  <si>
    <t>全国电子设计竞赛省三等奖+2</t>
  </si>
  <si>
    <t>学习委员B+0.5（第三年）*1.3</t>
  </si>
  <si>
    <t>学习委员B+0.5（第三年）*1.3；党建联系人+0.5*0.2</t>
  </si>
  <si>
    <t>王睿明</t>
  </si>
  <si>
    <t>201906060316</t>
  </si>
  <si>
    <t>浙江省智能车竞赛三等奖（非省赛老队员）+2</t>
  </si>
  <si>
    <t>自动化1901团支书A+1.25（3年连任）*1.3，本科自动化一党支部纪检委员B+0.75*0.2</t>
  </si>
  <si>
    <t>自动化1901团支书A+1.25*1.3，本科自动化一党支部纪检委员0.75*0.2</t>
  </si>
  <si>
    <t xml:space="preserve">院优秀团干+0.25 </t>
  </si>
  <si>
    <t>王若愚</t>
  </si>
  <si>
    <t>201906060317</t>
  </si>
  <si>
    <t>班团A+1.25自动化1901班长（3年连任）*1.3 实验室A+1*0.2</t>
  </si>
  <si>
    <t>魏顺顺</t>
  </si>
  <si>
    <t>201906060318</t>
  </si>
  <si>
    <t>吴开乐</t>
  </si>
  <si>
    <t>201906060319</t>
  </si>
  <si>
    <t xml:space="preserve"> 生活委员A+0.75</t>
  </si>
  <si>
    <t>杨千城</t>
  </si>
  <si>
    <t>201906060321</t>
  </si>
  <si>
    <t>于猛</t>
  </si>
  <si>
    <t>201906060322</t>
  </si>
  <si>
    <t>章金皓</t>
  </si>
  <si>
    <t>201906060323</t>
  </si>
  <si>
    <t>马佳鹏</t>
  </si>
  <si>
    <t>201906061215</t>
  </si>
  <si>
    <t>杨清华</t>
  </si>
  <si>
    <t>201906061230</t>
  </si>
  <si>
    <t>冯董宸</t>
  </si>
  <si>
    <t>201906061705</t>
  </si>
  <si>
    <t>徐灏天</t>
  </si>
  <si>
    <t>201906110412</t>
  </si>
  <si>
    <t>浙江省物理科技竞赛（理论赛）三等奖+0.4</t>
  </si>
  <si>
    <t>董旭</t>
  </si>
  <si>
    <t>Z201902330605</t>
  </si>
  <si>
    <t>2019自动化02</t>
  </si>
  <si>
    <t>李庆晟</t>
  </si>
  <si>
    <t>201806060409</t>
  </si>
  <si>
    <t>周哲广</t>
  </si>
  <si>
    <t>201806060430</t>
  </si>
  <si>
    <t>李梦洁</t>
  </si>
  <si>
    <t>201806070312</t>
  </si>
  <si>
    <t>大学生高数竞赛省三+0.4</t>
  </si>
  <si>
    <t>本科自动化三党支部书记助理A+1.25 党建联系人+0.25*0.2</t>
  </si>
  <si>
    <t>本科自动化三党支部书记助理A+1.25  党建联系人+0.25*0.2</t>
  </si>
  <si>
    <t>张鸿</t>
  </si>
  <si>
    <t>201906020125</t>
  </si>
  <si>
    <t>南晓伟</t>
  </si>
  <si>
    <t>201906020213</t>
  </si>
  <si>
    <t>陈骋</t>
  </si>
  <si>
    <t>201906060201</t>
  </si>
  <si>
    <t>张良</t>
  </si>
  <si>
    <t>201906060324</t>
  </si>
  <si>
    <t>章鸣</t>
  </si>
  <si>
    <t>201906060325</t>
  </si>
  <si>
    <t>足球院队</t>
  </si>
  <si>
    <t>周宇杰</t>
  </si>
  <si>
    <t>201906060328</t>
  </si>
  <si>
    <t>朱俊豪</t>
  </si>
  <si>
    <t>201906060329</t>
  </si>
  <si>
    <t>`</t>
  </si>
  <si>
    <t>庄佳楠</t>
  </si>
  <si>
    <t>201906060330</t>
  </si>
  <si>
    <t>柴天宇</t>
  </si>
  <si>
    <t>201906060401</t>
  </si>
  <si>
    <t>陈楚元</t>
  </si>
  <si>
    <t>201906060402</t>
  </si>
  <si>
    <t>徐靖皓</t>
  </si>
  <si>
    <t>201906060423</t>
  </si>
  <si>
    <t>中国机器人大赛国一+6</t>
  </si>
  <si>
    <t>徐水强</t>
  </si>
  <si>
    <t>201906060424</t>
  </si>
  <si>
    <t>中国机器人大赛国一（老队员）+6*1.2</t>
  </si>
  <si>
    <t>本科自动化三党支部组织委员B+0.75 党建联系人+0.25*0.2</t>
  </si>
  <si>
    <t>杨旭</t>
  </si>
  <si>
    <t>201906060425</t>
  </si>
  <si>
    <t xml:space="preserve">  调宣委员委员B+0.5</t>
  </si>
  <si>
    <t>叶晗</t>
  </si>
  <si>
    <t>201906060426</t>
  </si>
  <si>
    <t>电子设计竞赛国成功参与奖+1.5</t>
  </si>
  <si>
    <t>生活委员A+0.75  党建联系人+0.25*0.2</t>
  </si>
  <si>
    <t>俞涵哲</t>
  </si>
  <si>
    <t>201906060427</t>
  </si>
  <si>
    <t>国家大学生创新创业项目二作立项+0.375</t>
  </si>
  <si>
    <t xml:space="preserve">本科自动化三党支部宣传委员B+0.75 党建联系人+0.25*0.2 </t>
  </si>
  <si>
    <t>本科自动化三党支部宣传委员B+0.75 党建联系人+0.25*0.2</t>
  </si>
  <si>
    <t>赵佳豪</t>
  </si>
  <si>
    <t>201906060429</t>
  </si>
  <si>
    <t>鲍沁宇</t>
  </si>
  <si>
    <t>201906060501</t>
  </si>
  <si>
    <t>大学生高数竞赛省三+0.4、大学生物理竞赛省二+0.6、运河杯校二+0.6</t>
  </si>
  <si>
    <t>国家大学生创新创业项目一作立项+0.75、运河杯三作结题+0.1</t>
  </si>
  <si>
    <t>2篇发明专利受理第一发明人无导师+2.2； 2篇发明专利受理第二发明人无导师+1；一篇发明专利二作有导师+0.45；  sci论文第二作者无导师+3</t>
  </si>
  <si>
    <t>自动化学会一等奖小队队长+1.5</t>
  </si>
  <si>
    <t>院级优秀青年志愿者+0.25 院级先进个人+0.25</t>
  </si>
  <si>
    <t>自动化1902班 班长A+1.25（连续三年）*1.3 自动化2102班 党员领航员+1.25*0.2</t>
  </si>
  <si>
    <t>蔡锦涛</t>
  </si>
  <si>
    <t>201906060502</t>
  </si>
  <si>
    <t>常涵豫</t>
  </si>
  <si>
    <t>201906060503</t>
  </si>
  <si>
    <t>陈荣辉</t>
  </si>
  <si>
    <t>201906060505</t>
  </si>
  <si>
    <t>董振羽</t>
  </si>
  <si>
    <t>201906060507</t>
  </si>
  <si>
    <t>方晨宇</t>
  </si>
  <si>
    <t>201906060508</t>
  </si>
  <si>
    <t>学习委员A+0.75</t>
  </si>
  <si>
    <t>付康</t>
  </si>
  <si>
    <t>201906060510</t>
  </si>
  <si>
    <t>洪一帆</t>
  </si>
  <si>
    <t>201906060511</t>
  </si>
  <si>
    <t xml:space="preserve"> 资助委员B+0.5</t>
  </si>
  <si>
    <t>李昊昕</t>
  </si>
  <si>
    <t>201906060514</t>
  </si>
  <si>
    <t>大学生数学建模竞赛S奖（成功参与奖）+1.8、浙江工业大学智能车竞赛一等奖+1</t>
  </si>
  <si>
    <t>4*专利二作+0.5*4；2*专利一作+1*2</t>
  </si>
  <si>
    <t>信息工程学院银江杯羽毛球师生团体比赛亚军队长</t>
  </si>
  <si>
    <t>李锦泽</t>
  </si>
  <si>
    <t>201906060515</t>
  </si>
  <si>
    <t>乔鑫</t>
  </si>
  <si>
    <t>201906060517</t>
  </si>
  <si>
    <t>孙曦</t>
  </si>
  <si>
    <t>201906060519</t>
  </si>
  <si>
    <t>0.2（木球裁判）+0.2（普通话）</t>
  </si>
  <si>
    <t>省木球锦标赛双打第一+0.6    校木球女子个人一等奖+1 校木球女子团队一等奖+1</t>
  </si>
  <si>
    <t>徐嘉影</t>
  </si>
  <si>
    <t>201906060522</t>
  </si>
  <si>
    <t>团支书B+1；党支部纪检委员A+1*0.2</t>
  </si>
  <si>
    <t>团支书B+1,党支部纪检委员A+1*0.2</t>
  </si>
  <si>
    <t>杨骝</t>
  </si>
  <si>
    <t>201906160125</t>
  </si>
  <si>
    <t>2次校级通报表扬2*1</t>
  </si>
  <si>
    <t>运河杯校二+0.6；国际大学生数学建模竞赛Honorable奖（二等奖，老队员）+4*1.2</t>
  </si>
  <si>
    <t>运河杯二作结题+0.1</t>
  </si>
  <si>
    <t>B类学术期刊一作无导师+2.2</t>
  </si>
  <si>
    <t>省级优秀团队队员+0.75</t>
  </si>
  <si>
    <t>浙江工业大学执行主席 评级：A+2.25*1.3</t>
  </si>
  <si>
    <t>校级优秀团干+0.5；校优秀学生干部+0.5</t>
  </si>
  <si>
    <t>2019自动化03</t>
  </si>
  <si>
    <t>201706060507</t>
  </si>
  <si>
    <t>黄乃树</t>
  </si>
  <si>
    <t>201706060619</t>
  </si>
  <si>
    <t>徐玉沣</t>
  </si>
  <si>
    <t>201806040925</t>
  </si>
  <si>
    <t>姚家晖</t>
  </si>
  <si>
    <t>201806041225</t>
  </si>
  <si>
    <t>陶胜</t>
  </si>
  <si>
    <t>201806041316</t>
  </si>
  <si>
    <t>智能车国一（老队员）+6*1.2</t>
  </si>
  <si>
    <t>实验室A+1*1.2</t>
  </si>
  <si>
    <t>黄琦隆</t>
  </si>
  <si>
    <t>201806060504</t>
  </si>
  <si>
    <t>邓霞</t>
  </si>
  <si>
    <t>201906060405</t>
  </si>
  <si>
    <t>郭子奇</t>
  </si>
  <si>
    <t>201906060408</t>
  </si>
  <si>
    <t>李静</t>
  </si>
  <si>
    <t>201906060410</t>
  </si>
  <si>
    <t>发明软著受理一作无导师+0.33；专利二作+0.5</t>
  </si>
  <si>
    <t>李晚</t>
  </si>
  <si>
    <t>201906060412</t>
  </si>
  <si>
    <t>林灵</t>
  </si>
  <si>
    <t>201906060413</t>
  </si>
  <si>
    <t>刘文唢</t>
  </si>
  <si>
    <t>201906060415</t>
  </si>
  <si>
    <t>高数省二+0.6</t>
  </si>
  <si>
    <t>卢贤龙</t>
  </si>
  <si>
    <t>201906060416</t>
  </si>
  <si>
    <t>全国大学生电子设计竞赛省三+2</t>
  </si>
  <si>
    <t>毛城</t>
  </si>
  <si>
    <t>201906060417</t>
  </si>
  <si>
    <t>体育产业创新创业二作立项+0.1</t>
  </si>
  <si>
    <t>专利受理一作有导师+0.9；发明专利二作有导师+0.45</t>
  </si>
  <si>
    <t>邱家俊</t>
  </si>
  <si>
    <t>201906060418</t>
  </si>
  <si>
    <t>王翔宇</t>
  </si>
  <si>
    <t>201906060419</t>
  </si>
  <si>
    <t>徐杰威</t>
  </si>
  <si>
    <t>201906060422</t>
  </si>
  <si>
    <t>CET6为给出去年分数</t>
  </si>
  <si>
    <t>大学生高数竞赛国三+0.8</t>
  </si>
  <si>
    <t>自动化学会一等奖小队队员+0.75</t>
  </si>
  <si>
    <t>信息学院银江杯摄影比赛一等奖+0.6</t>
  </si>
  <si>
    <t>岳申奥</t>
  </si>
  <si>
    <t>201906060524</t>
  </si>
  <si>
    <t>信息工程学院自动化1903班资助委员B+0.5*1.3</t>
  </si>
  <si>
    <t>信息工程学院自动化1903班资助委员B+0.5（大一、大二都曾担任自动化1903班资助委员）*1.3</t>
  </si>
  <si>
    <t>省木球女双第一+1.2 校木球女单+1校木球女子团体第一+0.5</t>
  </si>
  <si>
    <t>章成</t>
  </si>
  <si>
    <t>201906060525</t>
  </si>
  <si>
    <t>4*专利受理一作+1.1*4（专利软著最高加4分）；SCI二作有导师+2.7</t>
  </si>
  <si>
    <t>学习委员A连任+0.75*1.3</t>
  </si>
  <si>
    <t>郑滋炜</t>
  </si>
  <si>
    <t>201906060527</t>
  </si>
  <si>
    <t>0.3（电工证）；CET6新高+0.3</t>
  </si>
  <si>
    <t>大唐杯省三+0.2、电子设计竞赛省成功参与奖+1、大学生物理创新省一+0.8</t>
  </si>
  <si>
    <r>
      <rPr>
        <sz val="10"/>
        <color rgb="FF000000"/>
        <rFont val="宋体"/>
        <family val="3"/>
        <charset val="134"/>
      </rPr>
      <t>信息学院党员之家信息部部员</t>
    </r>
    <r>
      <rPr>
        <sz val="10"/>
        <color rgb="FFFF0000"/>
        <rFont val="宋体"/>
        <family val="3"/>
        <charset val="134"/>
      </rPr>
      <t xml:space="preserve">  </t>
    </r>
    <r>
      <rPr>
        <sz val="10"/>
        <color rgb="FF000000"/>
        <rFont val="宋体"/>
        <family val="3"/>
        <charset val="134"/>
      </rPr>
      <t>自动化1903班调宣委员B+0.5*0.2 实验室A+1*1.3</t>
    </r>
  </si>
  <si>
    <t>信息学院党员之家信息部部员  自动化1903班调宣委员B+0.5*0.2 实验室A+1*1.3</t>
  </si>
  <si>
    <t>周嘉炜</t>
  </si>
  <si>
    <t>201906060528</t>
  </si>
  <si>
    <t>周科宇</t>
  </si>
  <si>
    <t>201906060529</t>
  </si>
  <si>
    <t>蔡楚妍</t>
  </si>
  <si>
    <t>201906060601</t>
  </si>
  <si>
    <t xml:space="preserve"> 心理委员B+0.5</t>
  </si>
  <si>
    <t>蔡渠威</t>
  </si>
  <si>
    <t>201906060602</t>
  </si>
  <si>
    <t>陈婷</t>
  </si>
  <si>
    <t>201906060605</t>
  </si>
  <si>
    <t>学院广场舞通报表扬</t>
  </si>
  <si>
    <t>0.3（国计算机二级）+0.2（普通话）+0.3（CET6）</t>
  </si>
  <si>
    <t>国家大学生创新创业项目二作立项+0.375、一作立项+0.75、体育产业创新创业一作立项+0.2</t>
  </si>
  <si>
    <t>2篇专利受理二作有导师+0.9；一篇专利受理一作有导师+0.9；2篇软著二作有导师+0.135*2、一篇软著二作无导师+0.15</t>
  </si>
  <si>
    <r>
      <rPr>
        <sz val="10"/>
        <color rgb="FF000000"/>
        <rFont val="宋体"/>
        <family val="3"/>
        <charset val="134"/>
      </rPr>
      <t>自动化1903班班长B*1*0.2</t>
    </r>
    <r>
      <rPr>
        <sz val="10"/>
        <color rgb="FFFF0000"/>
        <rFont val="宋体"/>
        <family val="3"/>
        <charset val="134"/>
      </rPr>
      <t xml:space="preserve">  </t>
    </r>
    <r>
      <rPr>
        <sz val="10"/>
        <color rgb="FF000000"/>
        <rFont val="宋体"/>
        <family val="3"/>
        <charset val="134"/>
      </rPr>
      <t>2021级新生党员领航员A+1.25*1.3 一党支部宣传委员A</t>
    </r>
  </si>
  <si>
    <t>院级示范团支部（班级负责人）+0.1</t>
  </si>
  <si>
    <t>院银江杯摄影比赛三等奖+0.4   院排舞比赛二等奖+0.5</t>
  </si>
  <si>
    <t>范佳杰</t>
  </si>
  <si>
    <t>201906060607</t>
  </si>
  <si>
    <t>黄楠鑫</t>
  </si>
  <si>
    <t>201906060608</t>
  </si>
  <si>
    <t>大学生过程装备实践与创新大赛国赛三等奖+0.5</t>
  </si>
  <si>
    <t xml:space="preserve"> 文体委员B+0.5；党建联系人+0.25*0.2</t>
  </si>
  <si>
    <t>文体委员B+0.5；党建联系人+0.25*0.2</t>
  </si>
  <si>
    <t>姜晨希</t>
  </si>
  <si>
    <t>201906060609</t>
  </si>
  <si>
    <t>健行论坛校二+0.2</t>
  </si>
  <si>
    <t>A类二作无导师+3；专利受理二作无导师+0.5</t>
  </si>
  <si>
    <t>李垚</t>
  </si>
  <si>
    <t>201906060611</t>
  </si>
  <si>
    <t>卢润威</t>
  </si>
  <si>
    <t>201906060612</t>
  </si>
  <si>
    <t>闵德顺</t>
  </si>
  <si>
    <t>201906060615</t>
  </si>
  <si>
    <t>倪文可</t>
  </si>
  <si>
    <t>201906060616</t>
  </si>
  <si>
    <t>运河杯校一+1</t>
  </si>
  <si>
    <t>建龙基金结题三作+0.1</t>
  </si>
  <si>
    <t>孙力行</t>
  </si>
  <si>
    <t>201906060617</t>
  </si>
  <si>
    <t>汤温政</t>
  </si>
  <si>
    <t>201906060618</t>
  </si>
  <si>
    <t>0.3（CET6（需补交历年成绩截图））</t>
  </si>
  <si>
    <t xml:space="preserve">互联网+”国赛银奖提国际+5、“挑战杯”省赛银奖提国家+4 </t>
  </si>
  <si>
    <t>国家大学生创新创业项目一作立项+0.75</t>
  </si>
  <si>
    <t>2021/2022（1）学年任校学生创新创业中心副主任（评级A等）+1 班团B+1*0.2</t>
  </si>
  <si>
    <t>2021/2022（2）学年任校学生创新创业中心副主任（评级A等）+1 班团B+1*0.2</t>
  </si>
  <si>
    <t>信息工程学院院优秀团干+0.25</t>
  </si>
  <si>
    <t>徐佳燕</t>
  </si>
  <si>
    <t>201906062027</t>
  </si>
  <si>
    <t>朱嘉乐</t>
  </si>
  <si>
    <t>201906062129</t>
  </si>
  <si>
    <t>林一航</t>
  </si>
  <si>
    <t>201906080616</t>
  </si>
  <si>
    <t>数学建模竞赛省一+3</t>
  </si>
  <si>
    <t>4*发明专利受理一作+1*4；发明专利受理第一作者有导师+0.9； B类学术期刊论文一作有导师+1.8</t>
  </si>
  <si>
    <t>2019自动化04</t>
  </si>
  <si>
    <t>张益瑄</t>
  </si>
  <si>
    <t>201806060628</t>
  </si>
  <si>
    <t>饶欣瑶</t>
  </si>
  <si>
    <t>201906020710</t>
  </si>
  <si>
    <t>黄周烨</t>
  </si>
  <si>
    <t>201906022007</t>
  </si>
  <si>
    <t>杜华龙</t>
  </si>
  <si>
    <t>201906022104</t>
  </si>
  <si>
    <t>曹伟</t>
  </si>
  <si>
    <t>201906060603</t>
  </si>
  <si>
    <t>王新淇</t>
  </si>
  <si>
    <t>201906060620</t>
  </si>
  <si>
    <t>伍勃豪</t>
  </si>
  <si>
    <t>201906060621</t>
  </si>
  <si>
    <t>吴康雄</t>
  </si>
  <si>
    <t>201906060622</t>
  </si>
  <si>
    <t>吴伟杰</t>
  </si>
  <si>
    <t>201906060623</t>
  </si>
  <si>
    <t>熊嘉豪</t>
  </si>
  <si>
    <t>201906060624</t>
  </si>
  <si>
    <t>挑战杯省三+3、大学生物理创新（理论）竞赛省三+0.4、健行论坛校二+0.2</t>
  </si>
  <si>
    <t>建龙基金校运河杯一作结题+0.2、浙江省新苗人才计划项目三作立项+0.5</t>
  </si>
  <si>
    <t>本科自动化四党支部书记助理A+1.25 自动化1904班心理委员B+0.5*0.2</t>
  </si>
  <si>
    <r>
      <rPr>
        <sz val="10"/>
        <color rgb="FF000000"/>
        <rFont val="宋体"/>
        <family val="3"/>
        <charset val="134"/>
      </rPr>
      <t xml:space="preserve">本科自动化四党支部书记助理A+1.25 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自动化1904班心理委员 B+0.5*0.2</t>
    </r>
  </si>
  <si>
    <t>徐灵鹏</t>
  </si>
  <si>
    <t>201906060625</t>
  </si>
  <si>
    <t>俞奇炯</t>
  </si>
  <si>
    <t>201906060628</t>
  </si>
  <si>
    <t>侯彬</t>
  </si>
  <si>
    <t>201906060706</t>
  </si>
  <si>
    <t>全国大学生数学建模竞赛省三+2、大学数学竞赛省三+0.4</t>
  </si>
  <si>
    <t>发明专利受理第二作者无导师+0.5；  b类学术期刊第二作者无导师+1</t>
  </si>
  <si>
    <r>
      <rPr>
        <sz val="10"/>
        <color rgb="FF000000"/>
        <rFont val="宋体"/>
        <family val="3"/>
        <charset val="134"/>
      </rPr>
      <t xml:space="preserve">浙江工业大学学生会“For You”工程总负责人（三年累计任职，干事-&gt;屏峰校区负责人-&gt;三校区总负责人）+1.25*1.3 自动化1904班团支书B+1*0.2*（三年累计任职）（学院内） </t>
    </r>
    <r>
      <rPr>
        <sz val="10"/>
        <color rgb="FFFF0000"/>
        <rFont val="宋体"/>
        <family val="3"/>
        <charset val="134"/>
      </rPr>
      <t xml:space="preserve"> </t>
    </r>
  </si>
  <si>
    <t>浙江工业大学学生会“For You”工程总负责人（三年累计任职，干事-&gt;屏峰校区负责人-&gt;三校区总负责人）+1.25*1.3 自动化1904班团支书（三年累计任职）（学院内）+B1*0.2</t>
  </si>
  <si>
    <t>校级优秀团干+0.5 校级优秀学生干部+0.5</t>
  </si>
  <si>
    <t>胡家诚</t>
  </si>
  <si>
    <t>201906060707</t>
  </si>
  <si>
    <t>胡懋楷</t>
  </si>
  <si>
    <t>201906060708</t>
  </si>
  <si>
    <t>黄煜祺</t>
  </si>
  <si>
    <t>201906060709</t>
  </si>
  <si>
    <t>李蓉</t>
  </si>
  <si>
    <t>201906060711</t>
  </si>
  <si>
    <t>陶奂喆</t>
  </si>
  <si>
    <t>201906060714</t>
  </si>
  <si>
    <t>钟新力</t>
  </si>
  <si>
    <t>201906060723</t>
  </si>
  <si>
    <t>郭轩</t>
  </si>
  <si>
    <t>201906060807</t>
  </si>
  <si>
    <t>何嘉杰</t>
  </si>
  <si>
    <t>201906060808</t>
  </si>
  <si>
    <t>大学数学竞赛国二+1</t>
  </si>
  <si>
    <t>自动化四党支部宣传委员B+0.75  生活委员A+0.75*0.2</t>
  </si>
  <si>
    <t>自动化四党支部宣传委员B+0.75 生活委员A+0.75*0.2党建联系人</t>
  </si>
  <si>
    <t>林正澄</t>
  </si>
  <si>
    <t>201906060812</t>
  </si>
  <si>
    <t>沈云杰</t>
  </si>
  <si>
    <t>201906060814</t>
  </si>
  <si>
    <t>佟昕</t>
  </si>
  <si>
    <t>201906060815</t>
  </si>
  <si>
    <t>吴懿俊</t>
  </si>
  <si>
    <t>201906060817</t>
  </si>
  <si>
    <t>姚奕</t>
  </si>
  <si>
    <t>201906060819</t>
  </si>
  <si>
    <t>挑战杯省三（老队员）+3*1.2、健行学术论坛校三+0.1、校运河杯校二（取最高）+0.6、大学生高等数学竞赛（省三，国三）+0.4+0.8、大学生物理创新省三+0.4；智能车国一+6</t>
  </si>
  <si>
    <t>国家大学生创新创业项目一作结题+0.75，三作结题+0.375、浙江省新苗人才计划项目一作立项+0.5二作结题+0.25、校“运河杯”科技创新项目一作结题+0.2三作结题（不叠加）</t>
  </si>
  <si>
    <t>发明专利受理一作无导师+1.1；  B类期刊第二作者有导师+0.9</t>
  </si>
  <si>
    <t>信息学院团副总支，评级A+1.25*1.3连任 校学生公寓自治委员会楼层长，评级B+0.75*0.2</t>
  </si>
  <si>
    <t>信息学院团副总支，评级A+1.25*1.3连任，学院认证 校学生公寓自治委员会楼层长，评级B+0.75*0.2</t>
  </si>
  <si>
    <t>赵然</t>
  </si>
  <si>
    <t>201906060821</t>
  </si>
  <si>
    <t>0.3（雅思（仅算一次））+0.3（CET6）</t>
  </si>
  <si>
    <t>全国大学生电子设计竞赛省三+2、运河杯校三+0.4</t>
  </si>
  <si>
    <t>自动化1904班调宣委员（连任五学期）B+0.5*1.3</t>
  </si>
  <si>
    <t>周航</t>
  </si>
  <si>
    <t>201906060822</t>
  </si>
  <si>
    <t>智能车国一老队员+7.2、格致杯物理创新竞赛省一+3、电子设计竞赛国二+4、运河杯校三+0.4</t>
  </si>
  <si>
    <r>
      <rPr>
        <sz val="10"/>
        <color rgb="FF000000"/>
        <rFont val="宋体"/>
        <family val="3"/>
        <charset val="134"/>
      </rPr>
      <t>自动化1904学习委员（3年连任）A+0.75*0.2</t>
    </r>
    <r>
      <rPr>
        <sz val="10"/>
        <color rgb="FFFF0000"/>
        <rFont val="宋体"/>
        <family val="3"/>
        <charset val="134"/>
      </rPr>
      <t xml:space="preserve"> </t>
    </r>
    <r>
      <rPr>
        <sz val="10"/>
        <color rgb="FF000000"/>
        <rFont val="宋体"/>
        <family val="3"/>
        <charset val="134"/>
      </rPr>
      <t>校智能车俱乐部负责人 实验室A+1*1.3</t>
    </r>
  </si>
  <si>
    <t>学习委员A+0.75*0.2 实验室A+1*1.3</t>
  </si>
  <si>
    <t>丁天逸</t>
  </si>
  <si>
    <t>201906061005</t>
  </si>
  <si>
    <t>党建联系人+0.25*0.2</t>
  </si>
  <si>
    <t>王子轩</t>
  </si>
  <si>
    <t>201906061024</t>
  </si>
  <si>
    <t>大学生数学建模竞赛国一+6、全国大学生数学竞赛省一+0.8；高数国二+1</t>
  </si>
  <si>
    <t>B类学术期刊论文第一作者无导师+2.2； 软著第一作者无导师+0.33 书籍注明编纂人+2</t>
  </si>
  <si>
    <t>班级文体委员B+0.5*0.2 党支部纪检委员B+0.75</t>
  </si>
  <si>
    <t>校引体向上第七名</t>
  </si>
  <si>
    <t>葛津江</t>
  </si>
  <si>
    <t>201906061103</t>
  </si>
  <si>
    <t>石晨佐</t>
  </si>
  <si>
    <t>201906061115</t>
  </si>
  <si>
    <t>班长B+1</t>
  </si>
  <si>
    <t>黄冠弘</t>
  </si>
  <si>
    <t>201906080507</t>
  </si>
  <si>
    <t>B类学术期刊第二作者有导师+0.9</t>
  </si>
  <si>
    <t>李许飞</t>
  </si>
  <si>
    <t>201906110209</t>
  </si>
  <si>
    <t>委员B0.5*1.2</t>
    <phoneticPr fontId="7" type="noConversion"/>
  </si>
  <si>
    <t>班级资助委员A+0.75</t>
  </si>
  <si>
    <t>班级资助委员A+0.75</t>
    <phoneticPr fontId="7" type="noConversion"/>
  </si>
  <si>
    <t>电气1901班资助委员B+0.5*1.3</t>
    <phoneticPr fontId="7" type="noConversion"/>
  </si>
  <si>
    <t>浙江工业大学第八届“加油！团支部”风采大赛优秀奖+0.2*0.5</t>
  </si>
  <si>
    <t>浙江工业大学第八届“加油！团支部”风采大赛优秀奖+0.2*0.5</t>
    <phoneticPr fontId="7" type="noConversion"/>
  </si>
  <si>
    <t>浙江工业大学第八届“加油！团支部”风采大赛优秀奖（负责人）+0.2</t>
    <phoneticPr fontId="7" type="noConversion"/>
  </si>
  <si>
    <t>院级示范团支部+0.05</t>
  </si>
  <si>
    <t>院级示范团支部+0.05</t>
    <phoneticPr fontId="7" type="noConversion"/>
  </si>
  <si>
    <t>优秀学风示范班+0.05</t>
  </si>
  <si>
    <t>东三层长B+0.75*0.2 班团A+1.25*1.3 党建联系人</t>
    <phoneticPr fontId="7" type="noConversion"/>
  </si>
  <si>
    <t>委员A+0.75</t>
    <phoneticPr fontId="7" type="noConversion"/>
  </si>
  <si>
    <t>校级“优秀团员”+0.5</t>
    <phoneticPr fontId="7" type="noConversion"/>
  </si>
  <si>
    <t>发明专利授权一作无导师+3.4、其他期刊论文一作无导师+0.22</t>
    <phoneticPr fontId="7" type="noConversion"/>
  </si>
  <si>
    <t xml:space="preserve">信息学院党员之家培训部干事B+0.5
</t>
    <phoneticPr fontId="7" type="noConversion"/>
  </si>
  <si>
    <t>A类期刊一作无导师+4.4；专利受理一作无导师+1.1；专利受理二作无导师+0.5</t>
  </si>
  <si>
    <t>文体委员B+0.5</t>
    <phoneticPr fontId="7" type="noConversion"/>
  </si>
  <si>
    <t>通信1901班长B+1*1.2</t>
    <phoneticPr fontId="7" type="noConversion"/>
  </si>
  <si>
    <t>万城</t>
    <phoneticPr fontId="7" type="noConversion"/>
  </si>
  <si>
    <t>廖炎山</t>
    <phoneticPr fontId="7" type="noConversion"/>
  </si>
  <si>
    <t>杨泽文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</si>
</sst>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2"/>
      <name val="宋体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C5DEB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A9CD90"/>
        <bgColor indexed="64"/>
      </patternFill>
    </fill>
    <fill>
      <patternFill patternType="solid">
        <fgColor rgb="FFE2EEDA"/>
        <bgColor indexed="64"/>
      </patternFill>
    </fill>
    <fill>
      <patternFill patternType="solid">
        <fgColor rgb="FFBF9000"/>
        <bgColor indexed="64"/>
      </patternFill>
    </fill>
    <fill>
      <patternFill patternType="solid">
        <fgColor rgb="FFBF9001"/>
        <bgColor indexed="64"/>
      </patternFill>
    </fill>
    <fill>
      <patternFill patternType="solid">
        <fgColor rgb="FF5481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9933D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0" xfId="0" applyFont="1" applyFill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1" fillId="19" borderId="4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2" fontId="1" fillId="19" borderId="1" xfId="0" applyNumberFormat="1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2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2" fontId="1" fillId="19" borderId="1" xfId="0" applyNumberFormat="1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 vertical="center" wrapText="1"/>
    </xf>
    <xf numFmtId="2" fontId="2" fillId="19" borderId="1" xfId="0" applyNumberFormat="1" applyFont="1" applyFill="1" applyBorder="1" applyAlignment="1">
      <alignment horizontal="center" vertical="center"/>
    </xf>
    <xf numFmtId="0" fontId="1" fillId="19" borderId="0" xfId="0" applyFont="1" applyFill="1" applyAlignment="1">
      <alignment horizontal="justify" vertical="center"/>
    </xf>
    <xf numFmtId="0" fontId="5" fillId="19" borderId="1" xfId="0" applyFont="1" applyFill="1" applyBorder="1" applyAlignment="1">
      <alignment horizontal="center" vertical="center"/>
    </xf>
    <xf numFmtId="0" fontId="1" fillId="19" borderId="0" xfId="0" applyFont="1" applyFill="1">
      <alignment vertical="center"/>
    </xf>
    <xf numFmtId="0" fontId="6" fillId="19" borderId="0" xfId="0" applyFont="1" applyFill="1" applyAlignment="1">
      <alignment horizontal="justify" vertical="center"/>
    </xf>
    <xf numFmtId="0" fontId="3" fillId="19" borderId="4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2" fontId="1" fillId="19" borderId="4" xfId="0" applyNumberFormat="1" applyFont="1" applyFill="1" applyBorder="1" applyAlignment="1">
      <alignment horizontal="center" vertical="center"/>
    </xf>
    <xf numFmtId="0" fontId="3" fillId="19" borderId="3" xfId="0" applyFont="1" applyFill="1" applyBorder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5" fillId="19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48574"/>
  <sheetViews>
    <sheetView zoomScale="85" zoomScaleNormal="85" workbookViewId="0">
      <pane xSplit="3" ySplit="4" topLeftCell="Y5" activePane="bottomRight" state="frozen"/>
      <selection pane="topRight"/>
      <selection pane="bottomLeft"/>
      <selection pane="bottomRight" activeCell="B73" sqref="B73"/>
    </sheetView>
  </sheetViews>
  <sheetFormatPr defaultColWidth="9" defaultRowHeight="13" x14ac:dyDescent="0.25"/>
  <cols>
    <col min="1" max="1" width="23.58203125" style="2" customWidth="1"/>
    <col min="2" max="2" width="6.58203125" style="2" customWidth="1"/>
    <col min="3" max="4" width="12.58203125" style="2" customWidth="1"/>
    <col min="5" max="5" width="11.83203125" style="2" customWidth="1"/>
    <col min="6" max="6" width="15.58203125" style="2" customWidth="1"/>
    <col min="7" max="8" width="11.83203125" style="2" customWidth="1"/>
    <col min="9" max="9" width="24.33203125" style="1" customWidth="1"/>
    <col min="10" max="10" width="11.83203125" style="1" customWidth="1"/>
    <col min="11" max="12" width="13.83203125" style="1" customWidth="1"/>
    <col min="13" max="13" width="10" style="2" customWidth="1"/>
    <col min="14" max="14" width="13.83203125" style="2" customWidth="1"/>
    <col min="15" max="15" width="11.5" style="2" customWidth="1"/>
    <col min="16" max="16" width="8.58203125" style="2" customWidth="1"/>
    <col min="17" max="17" width="10.58203125" style="2" customWidth="1"/>
    <col min="18" max="18" width="30.83203125" style="2" customWidth="1"/>
    <col min="19" max="19" width="12.58203125" style="2" customWidth="1"/>
    <col min="20" max="20" width="10.5" style="2" customWidth="1"/>
    <col min="21" max="21" width="32.58203125" style="2" customWidth="1"/>
    <col min="22" max="22" width="6.83203125" style="2" customWidth="1"/>
    <col min="23" max="23" width="81" style="2" customWidth="1"/>
    <col min="24" max="24" width="8.58203125" style="2" customWidth="1"/>
    <col min="25" max="25" width="39.83203125" style="2" customWidth="1"/>
    <col min="26" max="26" width="12.58203125" style="2" customWidth="1"/>
    <col min="27" max="27" width="35.08203125" style="2" customWidth="1"/>
    <col min="28" max="28" width="22.58203125" style="2" customWidth="1"/>
    <col min="29" max="29" width="18.58203125" style="2" customWidth="1"/>
    <col min="30" max="30" width="29.33203125" style="2" customWidth="1"/>
    <col min="31" max="34" width="18.58203125" style="2" customWidth="1"/>
    <col min="35" max="35" width="92.83203125" style="2" customWidth="1"/>
    <col min="36" max="36" width="93.08203125" style="2" customWidth="1"/>
    <col min="37" max="37" width="8.33203125" style="2" customWidth="1"/>
    <col min="38" max="38" width="35.33203125" style="2" customWidth="1"/>
    <col min="39" max="39" width="5.08203125" style="2" customWidth="1"/>
    <col min="40" max="40" width="22.58203125" style="2" customWidth="1"/>
    <col min="41" max="41" width="5.08203125" style="2" customWidth="1"/>
    <col min="42" max="42" width="20.58203125" style="2" customWidth="1"/>
    <col min="43" max="43" width="38.33203125" style="2" customWidth="1"/>
    <col min="44" max="44" width="5.08203125" style="2" customWidth="1"/>
    <col min="45" max="45" width="8.58203125" style="2" customWidth="1"/>
    <col min="46" max="46" width="46.58203125" style="2" customWidth="1"/>
    <col min="47" max="47" width="12.58203125" style="2" customWidth="1"/>
    <col min="48" max="48" width="39" style="2" customWidth="1"/>
    <col min="49" max="49" width="16.58203125" style="2" customWidth="1"/>
    <col min="50" max="50" width="18.58203125" style="2" customWidth="1"/>
    <col min="51" max="51" width="14.58203125" style="2" customWidth="1"/>
    <col min="52" max="52" width="18.58203125" style="2" customWidth="1"/>
    <col min="53" max="53" width="11.5" style="2" customWidth="1"/>
    <col min="54" max="54" width="8.58203125" style="2" customWidth="1"/>
    <col min="55" max="55" width="10.58203125" style="2" customWidth="1"/>
    <col min="56" max="60" width="10.33203125" style="2" customWidth="1"/>
    <col min="61" max="16384" width="9" style="2"/>
  </cols>
  <sheetData>
    <row r="1" spans="1:60" x14ac:dyDescent="0.25">
      <c r="A1" s="4"/>
      <c r="B1" s="4"/>
      <c r="C1" s="5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6" t="s">
        <v>1</v>
      </c>
      <c r="X1" s="66"/>
      <c r="Y1" s="66"/>
      <c r="Z1" s="66"/>
      <c r="AA1" s="66"/>
      <c r="AB1" s="66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0"/>
      <c r="AY1" s="88" t="s">
        <v>2</v>
      </c>
      <c r="AZ1" s="89" t="s">
        <v>3</v>
      </c>
      <c r="BA1" s="85" t="s">
        <v>4</v>
      </c>
      <c r="BB1" s="86" t="s">
        <v>5</v>
      </c>
      <c r="BC1" s="87" t="s">
        <v>6</v>
      </c>
      <c r="BD1" s="1"/>
      <c r="BE1" s="1"/>
      <c r="BF1" s="1"/>
      <c r="BG1" s="1"/>
      <c r="BH1" s="1"/>
    </row>
    <row r="2" spans="1:60" x14ac:dyDescent="0.25">
      <c r="A2" s="4"/>
      <c r="B2" s="4"/>
      <c r="C2" s="5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 t="s">
        <v>8</v>
      </c>
      <c r="P2" s="69" t="s">
        <v>9</v>
      </c>
      <c r="Q2" s="69"/>
      <c r="R2" s="69"/>
      <c r="S2" s="69"/>
      <c r="T2" s="69" t="s">
        <v>8</v>
      </c>
      <c r="U2" s="11" t="s">
        <v>10</v>
      </c>
      <c r="V2" s="82" t="s">
        <v>8</v>
      </c>
      <c r="W2" s="70" t="s">
        <v>11</v>
      </c>
      <c r="X2" s="71"/>
      <c r="Y2" s="71"/>
      <c r="Z2" s="71"/>
      <c r="AA2" s="71"/>
      <c r="AB2" s="72"/>
      <c r="AC2" s="84" t="s">
        <v>12</v>
      </c>
      <c r="AD2" s="73" t="s">
        <v>13</v>
      </c>
      <c r="AE2" s="73"/>
      <c r="AF2" s="73"/>
      <c r="AG2" s="73"/>
      <c r="AH2" s="73" t="s">
        <v>14</v>
      </c>
      <c r="AI2" s="74" t="s">
        <v>15</v>
      </c>
      <c r="AJ2" s="74"/>
      <c r="AK2" s="74"/>
      <c r="AL2" s="74"/>
      <c r="AM2" s="74"/>
      <c r="AN2" s="74"/>
      <c r="AO2" s="74"/>
      <c r="AP2" s="74" t="s">
        <v>16</v>
      </c>
      <c r="AQ2" s="75" t="s">
        <v>17</v>
      </c>
      <c r="AR2" s="75"/>
      <c r="AS2" s="75"/>
      <c r="AT2" s="75"/>
      <c r="AU2" s="75"/>
      <c r="AV2" s="75"/>
      <c r="AW2" s="75"/>
      <c r="AX2" s="75" t="s">
        <v>18</v>
      </c>
      <c r="AY2" s="77"/>
      <c r="AZ2" s="77"/>
      <c r="BA2" s="77"/>
      <c r="BB2" s="77"/>
      <c r="BC2" s="77"/>
      <c r="BD2" s="1"/>
      <c r="BE2" s="1"/>
      <c r="BF2" s="1"/>
      <c r="BG2" s="1"/>
      <c r="BH2" s="1"/>
    </row>
    <row r="3" spans="1:60" x14ac:dyDescent="0.25">
      <c r="A3" s="78" t="s">
        <v>19</v>
      </c>
      <c r="B3" s="78" t="s">
        <v>20</v>
      </c>
      <c r="C3" s="79" t="s">
        <v>21</v>
      </c>
      <c r="D3" s="68" t="s">
        <v>22</v>
      </c>
      <c r="E3" s="76" t="s">
        <v>23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69" t="s">
        <v>24</v>
      </c>
      <c r="Q3" s="69" t="s">
        <v>25</v>
      </c>
      <c r="R3" s="81" t="s">
        <v>26</v>
      </c>
      <c r="S3" s="69" t="s">
        <v>27</v>
      </c>
      <c r="T3" s="77"/>
      <c r="U3" s="82" t="s">
        <v>28</v>
      </c>
      <c r="V3" s="77"/>
      <c r="W3" s="83" t="s">
        <v>29</v>
      </c>
      <c r="X3" s="83" t="s">
        <v>30</v>
      </c>
      <c r="Y3" s="83" t="s">
        <v>31</v>
      </c>
      <c r="Z3" s="83" t="s">
        <v>32</v>
      </c>
      <c r="AA3" s="83" t="s">
        <v>33</v>
      </c>
      <c r="AB3" s="83" t="s">
        <v>34</v>
      </c>
      <c r="AC3" s="77"/>
      <c r="AD3" s="73" t="s">
        <v>35</v>
      </c>
      <c r="AE3" s="73" t="s">
        <v>36</v>
      </c>
      <c r="AF3" s="73" t="s">
        <v>37</v>
      </c>
      <c r="AG3" s="73" t="s">
        <v>38</v>
      </c>
      <c r="AH3" s="77"/>
      <c r="AI3" s="74" t="s">
        <v>39</v>
      </c>
      <c r="AJ3" s="77"/>
      <c r="AK3" s="77"/>
      <c r="AL3" s="74" t="s">
        <v>40</v>
      </c>
      <c r="AM3" s="74" t="s">
        <v>41</v>
      </c>
      <c r="AN3" s="74" t="s">
        <v>42</v>
      </c>
      <c r="AO3" s="74" t="s">
        <v>41</v>
      </c>
      <c r="AP3" s="77"/>
      <c r="AQ3" s="75" t="s">
        <v>43</v>
      </c>
      <c r="AR3" s="75" t="s">
        <v>41</v>
      </c>
      <c r="AS3" s="75" t="s">
        <v>44</v>
      </c>
      <c r="AT3" s="75" t="s">
        <v>45</v>
      </c>
      <c r="AU3" s="75" t="s">
        <v>46</v>
      </c>
      <c r="AV3" s="75" t="s">
        <v>47</v>
      </c>
      <c r="AW3" s="75" t="s">
        <v>48</v>
      </c>
      <c r="AX3" s="77"/>
      <c r="AY3" s="77"/>
      <c r="AZ3" s="77"/>
      <c r="BA3" s="77"/>
      <c r="BB3" s="77"/>
      <c r="BC3" s="77"/>
      <c r="BD3" s="1"/>
      <c r="BE3" s="1"/>
      <c r="BF3" s="1"/>
      <c r="BG3" s="1"/>
      <c r="BH3" s="1"/>
    </row>
    <row r="4" spans="1:60" x14ac:dyDescent="0.25">
      <c r="A4" s="77"/>
      <c r="B4" s="77"/>
      <c r="C4" s="80"/>
      <c r="D4" s="77"/>
      <c r="E4" s="6" t="s">
        <v>49</v>
      </c>
      <c r="F4" s="6" t="s">
        <v>50</v>
      </c>
      <c r="G4" s="6" t="s">
        <v>51</v>
      </c>
      <c r="H4" s="6" t="s">
        <v>52</v>
      </c>
      <c r="I4" s="6" t="s">
        <v>53</v>
      </c>
      <c r="J4" s="6" t="s">
        <v>54</v>
      </c>
      <c r="K4" s="6" t="s">
        <v>55</v>
      </c>
      <c r="L4" s="6" t="s">
        <v>56</v>
      </c>
      <c r="M4" s="6" t="s">
        <v>23</v>
      </c>
      <c r="N4" s="6" t="s">
        <v>57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21" t="s">
        <v>58</v>
      </c>
      <c r="AJ4" s="21" t="s">
        <v>59</v>
      </c>
      <c r="AK4" s="22" t="s">
        <v>60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>
        <v>127</v>
      </c>
      <c r="BC4" s="77">
        <v>127</v>
      </c>
      <c r="BD4" s="1"/>
      <c r="BE4" s="1"/>
      <c r="BF4" s="1"/>
      <c r="BG4" s="1"/>
      <c r="BH4" s="1"/>
    </row>
    <row r="5" spans="1:60" s="27" customFormat="1" x14ac:dyDescent="0.25">
      <c r="A5" s="28" t="s">
        <v>61</v>
      </c>
      <c r="B5" s="28" t="s">
        <v>62</v>
      </c>
      <c r="C5" s="28" t="s">
        <v>63</v>
      </c>
      <c r="D5" s="44">
        <v>60.047272727272698</v>
      </c>
      <c r="E5" s="45" t="s">
        <v>64</v>
      </c>
      <c r="F5" s="45">
        <v>10</v>
      </c>
      <c r="G5" s="44" t="s">
        <v>65</v>
      </c>
      <c r="H5" s="44">
        <v>9</v>
      </c>
      <c r="I5" s="28"/>
      <c r="J5" s="28"/>
      <c r="K5" s="28"/>
      <c r="L5" s="28"/>
      <c r="M5" s="31"/>
      <c r="N5" s="28">
        <f>(F5+H5+I5+K5+M5)</f>
        <v>19</v>
      </c>
      <c r="O5" s="28">
        <f>(D5+N5)*0.3</f>
        <v>23.71418181818181</v>
      </c>
      <c r="P5" s="28">
        <v>2.6360000000000001</v>
      </c>
      <c r="Q5" s="28">
        <f>P5*10+50</f>
        <v>76.36</v>
      </c>
      <c r="R5" s="28"/>
      <c r="S5" s="28"/>
      <c r="T5" s="28">
        <f>(Q5+S5)*0.6</f>
        <v>45.815999999999995</v>
      </c>
      <c r="U5" s="28">
        <v>73</v>
      </c>
      <c r="V5" s="46">
        <v>7.3</v>
      </c>
      <c r="W5" s="28"/>
      <c r="X5" s="28"/>
      <c r="Y5" s="28"/>
      <c r="Z5" s="28"/>
      <c r="AA5" s="48"/>
      <c r="AB5" s="48"/>
      <c r="AC5" s="28">
        <f>X5+Z5+AB5</f>
        <v>0</v>
      </c>
      <c r="AD5" s="28"/>
      <c r="AE5" s="28"/>
      <c r="AF5" s="28"/>
      <c r="AG5" s="28"/>
      <c r="AH5" s="28">
        <f>AE5+AG5</f>
        <v>0</v>
      </c>
      <c r="AI5" s="28"/>
      <c r="AJ5" s="28"/>
      <c r="AK5" s="28"/>
      <c r="AL5" s="28"/>
      <c r="AM5" s="28"/>
      <c r="AN5" s="28"/>
      <c r="AO5" s="28"/>
      <c r="AP5" s="28">
        <f>SUM(AK5,AM5,AO5)</f>
        <v>0</v>
      </c>
      <c r="AQ5" s="28"/>
      <c r="AR5" s="28"/>
      <c r="AS5" s="28"/>
      <c r="AT5" s="28"/>
      <c r="AU5" s="28"/>
      <c r="AV5" s="28"/>
      <c r="AW5" s="28"/>
      <c r="AX5" s="28">
        <f t="shared" ref="AX5:AX36" si="0">AU5+AW5+AR5</f>
        <v>0</v>
      </c>
      <c r="AY5" s="28">
        <f>O5+T5+V5</f>
        <v>76.830181818181799</v>
      </c>
      <c r="AZ5" s="28">
        <f>AC5+AH5+AP5+AX5</f>
        <v>0</v>
      </c>
      <c r="BA5" s="28">
        <f>AY5+AZ5</f>
        <v>76.830181818181799</v>
      </c>
      <c r="BB5" s="28">
        <f t="shared" ref="BB5:BB36" si="1">RANK(P5,P:P)</f>
        <v>42</v>
      </c>
      <c r="BC5" s="28">
        <f t="shared" ref="BC5:BC36" si="2">RANK(BA5,BA:BA)</f>
        <v>46</v>
      </c>
      <c r="BD5" s="28">
        <f>RANK(T5,T:T)</f>
        <v>42</v>
      </c>
      <c r="BE5" s="47"/>
      <c r="BF5" s="47"/>
      <c r="BG5" s="47"/>
      <c r="BH5" s="47"/>
    </row>
    <row r="6" spans="1:60" s="27" customFormat="1" x14ac:dyDescent="0.25">
      <c r="A6" s="28" t="s">
        <v>61</v>
      </c>
      <c r="B6" s="28" t="s">
        <v>66</v>
      </c>
      <c r="C6" s="28" t="s">
        <v>67</v>
      </c>
      <c r="D6" s="44">
        <v>57.93</v>
      </c>
      <c r="E6" s="45" t="s">
        <v>64</v>
      </c>
      <c r="F6" s="45">
        <v>10</v>
      </c>
      <c r="G6" s="44" t="s">
        <v>65</v>
      </c>
      <c r="H6" s="44">
        <v>9</v>
      </c>
      <c r="I6" s="28"/>
      <c r="J6" s="28"/>
      <c r="K6" s="28"/>
      <c r="L6" s="28"/>
      <c r="M6" s="31"/>
      <c r="N6" s="28">
        <f t="shared" ref="N6:N37" si="3">(F6+H6+I6+K6+M6)</f>
        <v>19</v>
      </c>
      <c r="O6" s="28">
        <f t="shared" ref="O6:O37" si="4">(D6+N6)*0.3</f>
        <v>23.079000000000001</v>
      </c>
      <c r="P6" s="28">
        <v>2.7189999999999999</v>
      </c>
      <c r="Q6" s="28">
        <f t="shared" ref="Q6:Q37" si="5">P6*10+50</f>
        <v>77.19</v>
      </c>
      <c r="R6" s="28"/>
      <c r="S6" s="28"/>
      <c r="T6" s="28">
        <f t="shared" ref="T6:T37" si="6">(Q6+S6)*0.6</f>
        <v>46.314</v>
      </c>
      <c r="U6" s="28">
        <v>68.5</v>
      </c>
      <c r="V6" s="46">
        <v>6.85</v>
      </c>
      <c r="W6" s="28"/>
      <c r="X6" s="28"/>
      <c r="Y6" s="28"/>
      <c r="Z6" s="28"/>
      <c r="AA6" s="45"/>
      <c r="AB6" s="45"/>
      <c r="AC6" s="28">
        <f t="shared" ref="AC6:AC37" si="7">X6+Z6+AB6</f>
        <v>0</v>
      </c>
      <c r="AD6" s="28"/>
      <c r="AE6" s="28"/>
      <c r="AF6" s="28"/>
      <c r="AG6" s="28"/>
      <c r="AH6" s="28">
        <f t="shared" ref="AH6:AH37" si="8">AE6+AG6</f>
        <v>0</v>
      </c>
      <c r="AI6" s="28"/>
      <c r="AJ6" s="28"/>
      <c r="AK6" s="28"/>
      <c r="AL6" s="28"/>
      <c r="AM6" s="28"/>
      <c r="AN6" s="28"/>
      <c r="AO6" s="28"/>
      <c r="AP6" s="28">
        <f t="shared" ref="AP6:AP37" si="9">SUM(AK6,AM6,AO6)</f>
        <v>0</v>
      </c>
      <c r="AQ6" s="28"/>
      <c r="AR6" s="28"/>
      <c r="AS6" s="28"/>
      <c r="AT6" s="28"/>
      <c r="AU6" s="28"/>
      <c r="AV6" s="28"/>
      <c r="AW6" s="28"/>
      <c r="AX6" s="28">
        <f t="shared" si="0"/>
        <v>0</v>
      </c>
      <c r="AY6" s="28">
        <f t="shared" ref="AY6:AY37" si="10">O6+T6+V6</f>
        <v>76.242999999999995</v>
      </c>
      <c r="AZ6" s="28">
        <f t="shared" ref="AZ6:AZ37" si="11">AC6+AH6+AP6+AX6</f>
        <v>0</v>
      </c>
      <c r="BA6" s="28">
        <f t="shared" ref="BA6:BA37" si="12">AY6+AZ6</f>
        <v>76.242999999999995</v>
      </c>
      <c r="BB6" s="28">
        <f t="shared" si="1"/>
        <v>40</v>
      </c>
      <c r="BC6" s="28">
        <f t="shared" si="2"/>
        <v>49</v>
      </c>
      <c r="BD6" s="28">
        <f t="shared" ref="BD6:BD69" si="13">RANK(T6,T:T)</f>
        <v>40</v>
      </c>
      <c r="BE6" s="47"/>
      <c r="BF6" s="47"/>
      <c r="BG6" s="47"/>
      <c r="BH6" s="47"/>
    </row>
    <row r="7" spans="1:60" s="27" customFormat="1" x14ac:dyDescent="0.25">
      <c r="A7" s="28" t="s">
        <v>61</v>
      </c>
      <c r="B7" s="28" t="s">
        <v>68</v>
      </c>
      <c r="C7" s="28" t="s">
        <v>69</v>
      </c>
      <c r="D7" s="44">
        <v>61.0981818181818</v>
      </c>
      <c r="E7" s="45" t="s">
        <v>64</v>
      </c>
      <c r="F7" s="45">
        <v>10</v>
      </c>
      <c r="G7" s="44" t="s">
        <v>64</v>
      </c>
      <c r="H7" s="44">
        <v>8</v>
      </c>
      <c r="I7" s="28"/>
      <c r="J7" s="28"/>
      <c r="K7" s="28"/>
      <c r="L7" s="28"/>
      <c r="M7" s="31"/>
      <c r="N7" s="28">
        <f t="shared" si="3"/>
        <v>18</v>
      </c>
      <c r="O7" s="28">
        <f t="shared" si="4"/>
        <v>23.729454545454541</v>
      </c>
      <c r="P7" s="28">
        <v>3.0129999999999999</v>
      </c>
      <c r="Q7" s="28">
        <f t="shared" si="5"/>
        <v>80.13</v>
      </c>
      <c r="R7" s="28"/>
      <c r="S7" s="28"/>
      <c r="T7" s="28">
        <f t="shared" si="6"/>
        <v>48.077999999999996</v>
      </c>
      <c r="U7" s="28">
        <v>78</v>
      </c>
      <c r="V7" s="46">
        <v>7.8</v>
      </c>
      <c r="W7" s="28"/>
      <c r="X7" s="28"/>
      <c r="Y7" s="28"/>
      <c r="Z7" s="28"/>
      <c r="AA7" s="45"/>
      <c r="AB7" s="45"/>
      <c r="AC7" s="28">
        <f t="shared" si="7"/>
        <v>0</v>
      </c>
      <c r="AD7" s="28" t="s">
        <v>70</v>
      </c>
      <c r="AE7" s="28">
        <v>0.125</v>
      </c>
      <c r="AF7" s="28"/>
      <c r="AG7" s="28"/>
      <c r="AH7" s="28">
        <f t="shared" si="8"/>
        <v>0.125</v>
      </c>
      <c r="AI7" s="28" t="s">
        <v>71</v>
      </c>
      <c r="AJ7" s="28" t="s">
        <v>71</v>
      </c>
      <c r="AK7" s="28">
        <v>1.1000000000000001</v>
      </c>
      <c r="AL7" s="28"/>
      <c r="AM7" s="28"/>
      <c r="AN7" s="28"/>
      <c r="AO7" s="28"/>
      <c r="AP7" s="28">
        <f t="shared" si="9"/>
        <v>1.1000000000000001</v>
      </c>
      <c r="AQ7" s="28"/>
      <c r="AR7" s="28"/>
      <c r="AS7" s="28"/>
      <c r="AT7" s="28"/>
      <c r="AU7" s="28"/>
      <c r="AV7" s="28"/>
      <c r="AW7" s="28"/>
      <c r="AX7" s="28">
        <f t="shared" si="0"/>
        <v>0</v>
      </c>
      <c r="AY7" s="28">
        <f t="shared" si="10"/>
        <v>79.60745454545453</v>
      </c>
      <c r="AZ7" s="28">
        <f t="shared" si="11"/>
        <v>1.2250000000000001</v>
      </c>
      <c r="BA7" s="28">
        <f t="shared" si="12"/>
        <v>80.832454545454524</v>
      </c>
      <c r="BB7" s="28">
        <f t="shared" si="1"/>
        <v>32</v>
      </c>
      <c r="BC7" s="28">
        <f t="shared" si="2"/>
        <v>29</v>
      </c>
      <c r="BD7" s="28">
        <f t="shared" si="13"/>
        <v>32</v>
      </c>
      <c r="BE7" s="47"/>
      <c r="BF7" s="47"/>
      <c r="BG7" s="47"/>
      <c r="BH7" s="47"/>
    </row>
    <row r="8" spans="1:60" s="27" customFormat="1" x14ac:dyDescent="0.25">
      <c r="A8" s="28" t="s">
        <v>61</v>
      </c>
      <c r="B8" s="28" t="s">
        <v>72</v>
      </c>
      <c r="C8" s="28" t="s">
        <v>73</v>
      </c>
      <c r="D8" s="44">
        <v>61.421818181818203</v>
      </c>
      <c r="E8" s="45" t="s">
        <v>64</v>
      </c>
      <c r="F8" s="45">
        <v>10</v>
      </c>
      <c r="G8" s="44" t="s">
        <v>65</v>
      </c>
      <c r="H8" s="44">
        <v>9</v>
      </c>
      <c r="I8" s="28"/>
      <c r="J8" s="28"/>
      <c r="K8" s="28"/>
      <c r="L8" s="28"/>
      <c r="M8" s="31"/>
      <c r="N8" s="28">
        <f t="shared" si="3"/>
        <v>19</v>
      </c>
      <c r="O8" s="28">
        <f t="shared" si="4"/>
        <v>24.126545454545457</v>
      </c>
      <c r="P8" s="28">
        <v>3.6629999999999998</v>
      </c>
      <c r="Q8" s="28">
        <f t="shared" si="5"/>
        <v>86.63</v>
      </c>
      <c r="R8" s="28"/>
      <c r="S8" s="28"/>
      <c r="T8" s="28">
        <f t="shared" si="6"/>
        <v>51.977999999999994</v>
      </c>
      <c r="U8" s="28">
        <v>65</v>
      </c>
      <c r="V8" s="46">
        <v>6.5</v>
      </c>
      <c r="W8" s="28"/>
      <c r="X8" s="28"/>
      <c r="Y8" s="28"/>
      <c r="Z8" s="28"/>
      <c r="AA8" s="45"/>
      <c r="AB8" s="45"/>
      <c r="AC8" s="28">
        <f t="shared" si="7"/>
        <v>0</v>
      </c>
      <c r="AD8" s="28"/>
      <c r="AE8" s="28"/>
      <c r="AF8" s="28"/>
      <c r="AG8" s="28"/>
      <c r="AH8" s="28">
        <f t="shared" si="8"/>
        <v>0</v>
      </c>
      <c r="AI8" s="28"/>
      <c r="AJ8" s="28"/>
      <c r="AK8" s="28"/>
      <c r="AL8" s="28"/>
      <c r="AM8" s="28"/>
      <c r="AN8" s="28"/>
      <c r="AO8" s="28"/>
      <c r="AP8" s="28">
        <f t="shared" si="9"/>
        <v>0</v>
      </c>
      <c r="AQ8" s="28"/>
      <c r="AR8" s="28"/>
      <c r="AS8" s="28"/>
      <c r="AT8" s="28"/>
      <c r="AU8" s="28"/>
      <c r="AV8" s="28"/>
      <c r="AW8" s="28"/>
      <c r="AX8" s="28">
        <f t="shared" si="0"/>
        <v>0</v>
      </c>
      <c r="AY8" s="28">
        <f t="shared" si="10"/>
        <v>82.604545454545445</v>
      </c>
      <c r="AZ8" s="28">
        <f t="shared" si="11"/>
        <v>0</v>
      </c>
      <c r="BA8" s="28">
        <f t="shared" si="12"/>
        <v>82.604545454545445</v>
      </c>
      <c r="BB8" s="28">
        <f t="shared" si="1"/>
        <v>9</v>
      </c>
      <c r="BC8" s="28">
        <f t="shared" si="2"/>
        <v>21</v>
      </c>
      <c r="BD8" s="28">
        <f t="shared" si="13"/>
        <v>9</v>
      </c>
      <c r="BE8" s="47"/>
      <c r="BF8" s="47"/>
      <c r="BG8" s="47"/>
      <c r="BH8" s="47"/>
    </row>
    <row r="9" spans="1:60" s="27" customFormat="1" x14ac:dyDescent="0.25">
      <c r="A9" s="28" t="s">
        <v>61</v>
      </c>
      <c r="B9" s="28" t="s">
        <v>74</v>
      </c>
      <c r="C9" s="28" t="s">
        <v>75</v>
      </c>
      <c r="D9" s="44">
        <v>61.930909090909097</v>
      </c>
      <c r="E9" s="45" t="s">
        <v>64</v>
      </c>
      <c r="F9" s="45">
        <v>10</v>
      </c>
      <c r="G9" s="44" t="s">
        <v>64</v>
      </c>
      <c r="H9" s="44">
        <v>8</v>
      </c>
      <c r="I9" s="28">
        <v>5.3250000000000002</v>
      </c>
      <c r="J9" s="28"/>
      <c r="K9" s="28"/>
      <c r="L9" s="28"/>
      <c r="M9" s="31"/>
      <c r="N9" s="28">
        <f t="shared" si="3"/>
        <v>23.324999999999999</v>
      </c>
      <c r="O9" s="28">
        <f t="shared" si="4"/>
        <v>25.576772727272729</v>
      </c>
      <c r="P9" s="28">
        <v>4.0030000000000001</v>
      </c>
      <c r="Q9" s="28">
        <f t="shared" si="5"/>
        <v>90.03</v>
      </c>
      <c r="R9" s="28"/>
      <c r="S9" s="28"/>
      <c r="T9" s="28">
        <f t="shared" si="6"/>
        <v>54.018000000000001</v>
      </c>
      <c r="U9" s="28">
        <v>74.5</v>
      </c>
      <c r="V9" s="46">
        <v>7.45</v>
      </c>
      <c r="W9" s="28" t="s">
        <v>76</v>
      </c>
      <c r="X9" s="28">
        <v>4.9000000000000004</v>
      </c>
      <c r="Y9" s="28"/>
      <c r="Z9" s="28"/>
      <c r="AA9" s="45"/>
      <c r="AB9" s="45"/>
      <c r="AC9" s="28">
        <f t="shared" si="7"/>
        <v>4.9000000000000004</v>
      </c>
      <c r="AD9" s="28" t="s">
        <v>70</v>
      </c>
      <c r="AE9" s="28">
        <v>0.125</v>
      </c>
      <c r="AF9" s="28" t="s">
        <v>77</v>
      </c>
      <c r="AG9" s="28">
        <v>0.5</v>
      </c>
      <c r="AH9" s="28">
        <f t="shared" si="8"/>
        <v>0.625</v>
      </c>
      <c r="AI9" s="28" t="s">
        <v>78</v>
      </c>
      <c r="AJ9" s="28" t="s">
        <v>79</v>
      </c>
      <c r="AK9" s="28">
        <v>1.8</v>
      </c>
      <c r="AL9" s="28" t="s">
        <v>80</v>
      </c>
      <c r="AM9" s="28">
        <v>0.75</v>
      </c>
      <c r="AN9" s="28"/>
      <c r="AO9" s="28"/>
      <c r="AP9" s="28">
        <f t="shared" si="9"/>
        <v>2.5499999999999998</v>
      </c>
      <c r="AQ9" s="28"/>
      <c r="AR9" s="28"/>
      <c r="AS9" s="28"/>
      <c r="AT9" s="28"/>
      <c r="AU9" s="28"/>
      <c r="AV9" s="28"/>
      <c r="AW9" s="28"/>
      <c r="AX9" s="28">
        <f t="shared" si="0"/>
        <v>0</v>
      </c>
      <c r="AY9" s="28">
        <f t="shared" si="10"/>
        <v>87.044772727272729</v>
      </c>
      <c r="AZ9" s="28">
        <f t="shared" si="11"/>
        <v>8.0749999999999993</v>
      </c>
      <c r="BA9" s="28">
        <f t="shared" si="12"/>
        <v>95.119772727272732</v>
      </c>
      <c r="BB9" s="28">
        <f t="shared" si="1"/>
        <v>5</v>
      </c>
      <c r="BC9" s="28">
        <f t="shared" si="2"/>
        <v>2</v>
      </c>
      <c r="BD9" s="28">
        <f t="shared" si="13"/>
        <v>5</v>
      </c>
      <c r="BE9" s="47"/>
      <c r="BF9" s="47"/>
      <c r="BG9" s="47"/>
      <c r="BH9" s="47"/>
    </row>
    <row r="10" spans="1:60" s="27" customFormat="1" x14ac:dyDescent="0.25">
      <c r="A10" s="28" t="s">
        <v>61</v>
      </c>
      <c r="B10" s="28" t="s">
        <v>81</v>
      </c>
      <c r="C10" s="28" t="s">
        <v>82</v>
      </c>
      <c r="D10" s="44">
        <v>60.182727272727298</v>
      </c>
      <c r="E10" s="45" t="s">
        <v>64</v>
      </c>
      <c r="F10" s="45">
        <v>10</v>
      </c>
      <c r="G10" s="44" t="s">
        <v>64</v>
      </c>
      <c r="H10" s="44">
        <v>8</v>
      </c>
      <c r="I10" s="28"/>
      <c r="J10" s="28"/>
      <c r="K10" s="28"/>
      <c r="L10" s="28"/>
      <c r="M10" s="31"/>
      <c r="N10" s="28">
        <f t="shared" si="3"/>
        <v>18</v>
      </c>
      <c r="O10" s="28">
        <f t="shared" si="4"/>
        <v>23.45481818181819</v>
      </c>
      <c r="P10" s="28">
        <v>2.286</v>
      </c>
      <c r="Q10" s="28">
        <f t="shared" si="5"/>
        <v>72.86</v>
      </c>
      <c r="R10" s="28"/>
      <c r="S10" s="28"/>
      <c r="T10" s="28">
        <f t="shared" si="6"/>
        <v>43.716000000000001</v>
      </c>
      <c r="U10" s="28">
        <v>70.5</v>
      </c>
      <c r="V10" s="46">
        <v>7.05</v>
      </c>
      <c r="W10" s="28"/>
      <c r="X10" s="28"/>
      <c r="Y10" s="28"/>
      <c r="Z10" s="28"/>
      <c r="AA10" s="45"/>
      <c r="AB10" s="45"/>
      <c r="AC10" s="28">
        <f t="shared" si="7"/>
        <v>0</v>
      </c>
      <c r="AD10" s="28"/>
      <c r="AE10" s="28"/>
      <c r="AF10" s="28"/>
      <c r="AG10" s="28"/>
      <c r="AH10" s="28">
        <f t="shared" si="8"/>
        <v>0</v>
      </c>
      <c r="AI10" s="28"/>
      <c r="AJ10" s="28"/>
      <c r="AK10" s="28"/>
      <c r="AL10" s="28"/>
      <c r="AM10" s="28"/>
      <c r="AN10" s="28"/>
      <c r="AO10" s="28"/>
      <c r="AP10" s="28">
        <f t="shared" si="9"/>
        <v>0</v>
      </c>
      <c r="AQ10" s="28" t="s">
        <v>83</v>
      </c>
      <c r="AR10" s="28">
        <v>0.5</v>
      </c>
      <c r="AS10" s="28"/>
      <c r="AT10" s="28"/>
      <c r="AU10" s="28"/>
      <c r="AV10" s="28"/>
      <c r="AW10" s="28"/>
      <c r="AX10" s="28">
        <f t="shared" si="0"/>
        <v>0.5</v>
      </c>
      <c r="AY10" s="28">
        <f t="shared" si="10"/>
        <v>74.220818181818188</v>
      </c>
      <c r="AZ10" s="28">
        <f t="shared" si="11"/>
        <v>0.5</v>
      </c>
      <c r="BA10" s="28">
        <f t="shared" si="12"/>
        <v>74.720818181818188</v>
      </c>
      <c r="BB10" s="28">
        <f t="shared" si="1"/>
        <v>55</v>
      </c>
      <c r="BC10" s="28">
        <f t="shared" si="2"/>
        <v>56</v>
      </c>
      <c r="BD10" s="28">
        <f t="shared" si="13"/>
        <v>55</v>
      </c>
      <c r="BE10" s="47"/>
      <c r="BF10" s="47"/>
      <c r="BG10" s="47"/>
      <c r="BH10" s="47"/>
    </row>
    <row r="11" spans="1:60" s="27" customFormat="1" x14ac:dyDescent="0.25">
      <c r="A11" s="28" t="s">
        <v>61</v>
      </c>
      <c r="B11" s="28" t="s">
        <v>84</v>
      </c>
      <c r="C11" s="28" t="s">
        <v>85</v>
      </c>
      <c r="D11" s="44">
        <v>59.914545454545497</v>
      </c>
      <c r="E11" s="45" t="s">
        <v>64</v>
      </c>
      <c r="F11" s="45">
        <v>10</v>
      </c>
      <c r="G11" s="44" t="s">
        <v>64</v>
      </c>
      <c r="H11" s="44">
        <v>8</v>
      </c>
      <c r="I11" s="28"/>
      <c r="J11" s="28"/>
      <c r="K11" s="28"/>
      <c r="L11" s="28"/>
      <c r="M11" s="31"/>
      <c r="N11" s="28">
        <f t="shared" si="3"/>
        <v>18</v>
      </c>
      <c r="O11" s="28">
        <f t="shared" si="4"/>
        <v>23.37436363636365</v>
      </c>
      <c r="P11" s="28">
        <v>3.3959999999999999</v>
      </c>
      <c r="Q11" s="28">
        <f t="shared" si="5"/>
        <v>83.960000000000008</v>
      </c>
      <c r="R11" s="28"/>
      <c r="S11" s="28"/>
      <c r="T11" s="28">
        <f t="shared" si="6"/>
        <v>50.376000000000005</v>
      </c>
      <c r="U11" s="28">
        <v>75.5</v>
      </c>
      <c r="V11" s="46">
        <v>7.55</v>
      </c>
      <c r="W11" s="28"/>
      <c r="X11" s="28"/>
      <c r="Y11" s="28"/>
      <c r="Z11" s="28"/>
      <c r="AA11" s="45"/>
      <c r="AB11" s="45"/>
      <c r="AC11" s="28">
        <f t="shared" si="7"/>
        <v>0</v>
      </c>
      <c r="AD11" s="28" t="s">
        <v>86</v>
      </c>
      <c r="AE11" s="28">
        <v>0.25</v>
      </c>
      <c r="AF11" s="28" t="s">
        <v>87</v>
      </c>
      <c r="AG11" s="28">
        <v>0.25</v>
      </c>
      <c r="AH11" s="28">
        <f t="shared" si="8"/>
        <v>0.5</v>
      </c>
      <c r="AI11" s="28" t="s">
        <v>88</v>
      </c>
      <c r="AJ11" s="28" t="s">
        <v>89</v>
      </c>
      <c r="AK11" s="28">
        <v>3.3</v>
      </c>
      <c r="AL11" s="28"/>
      <c r="AM11" s="28"/>
      <c r="AN11" s="28"/>
      <c r="AO11" s="28"/>
      <c r="AP11" s="28">
        <f t="shared" si="9"/>
        <v>3.3</v>
      </c>
      <c r="AQ11" s="28"/>
      <c r="AR11" s="28"/>
      <c r="AS11" s="28"/>
      <c r="AT11" s="28"/>
      <c r="AU11" s="28"/>
      <c r="AV11" s="28"/>
      <c r="AW11" s="28"/>
      <c r="AX11" s="28">
        <f t="shared" si="0"/>
        <v>0</v>
      </c>
      <c r="AY11" s="28">
        <f t="shared" si="10"/>
        <v>81.300363636363656</v>
      </c>
      <c r="AZ11" s="28">
        <f t="shared" si="11"/>
        <v>3.8</v>
      </c>
      <c r="BA11" s="28">
        <f t="shared" si="12"/>
        <v>85.100363636363653</v>
      </c>
      <c r="BB11" s="28">
        <f t="shared" si="1"/>
        <v>18</v>
      </c>
      <c r="BC11" s="28">
        <f t="shared" si="2"/>
        <v>15</v>
      </c>
      <c r="BD11" s="28">
        <f t="shared" si="13"/>
        <v>18</v>
      </c>
      <c r="BE11" s="47"/>
      <c r="BF11" s="47"/>
      <c r="BG11" s="47"/>
      <c r="BH11" s="47"/>
    </row>
    <row r="12" spans="1:60" s="27" customFormat="1" x14ac:dyDescent="0.25">
      <c r="A12" s="28" t="s">
        <v>61</v>
      </c>
      <c r="B12" s="28" t="s">
        <v>90</v>
      </c>
      <c r="C12" s="28" t="s">
        <v>91</v>
      </c>
      <c r="D12" s="44">
        <v>59.748181818181799</v>
      </c>
      <c r="E12" s="45" t="s">
        <v>64</v>
      </c>
      <c r="F12" s="45">
        <v>10</v>
      </c>
      <c r="G12" s="44" t="s">
        <v>64</v>
      </c>
      <c r="H12" s="44">
        <v>8</v>
      </c>
      <c r="I12" s="28">
        <v>1.125</v>
      </c>
      <c r="J12" s="28"/>
      <c r="K12" s="28"/>
      <c r="L12" s="28"/>
      <c r="M12" s="31"/>
      <c r="N12" s="28">
        <f t="shared" si="3"/>
        <v>19.125</v>
      </c>
      <c r="O12" s="28">
        <f t="shared" si="4"/>
        <v>23.661954545454538</v>
      </c>
      <c r="P12" s="28">
        <v>2.4569999999999999</v>
      </c>
      <c r="Q12" s="28">
        <f t="shared" si="5"/>
        <v>74.569999999999993</v>
      </c>
      <c r="R12" s="28"/>
      <c r="S12" s="28"/>
      <c r="T12" s="28">
        <f t="shared" si="6"/>
        <v>44.741999999999997</v>
      </c>
      <c r="U12" s="28">
        <v>75</v>
      </c>
      <c r="V12" s="46">
        <v>7.5</v>
      </c>
      <c r="W12" s="28"/>
      <c r="X12" s="31"/>
      <c r="Y12" s="28"/>
      <c r="Z12" s="28"/>
      <c r="AA12" s="45"/>
      <c r="AB12" s="45"/>
      <c r="AC12" s="28">
        <f t="shared" si="7"/>
        <v>0</v>
      </c>
      <c r="AD12" s="28"/>
      <c r="AE12" s="28"/>
      <c r="AF12" s="28"/>
      <c r="AG12" s="28"/>
      <c r="AH12" s="28">
        <f t="shared" si="8"/>
        <v>0</v>
      </c>
      <c r="AI12" s="28"/>
      <c r="AJ12" s="28"/>
      <c r="AK12" s="28"/>
      <c r="AL12" s="28"/>
      <c r="AM12" s="28"/>
      <c r="AN12" s="28"/>
      <c r="AO12" s="28"/>
      <c r="AP12" s="28">
        <f t="shared" si="9"/>
        <v>0</v>
      </c>
      <c r="AQ12" s="28"/>
      <c r="AR12" s="28"/>
      <c r="AS12" s="28"/>
      <c r="AT12" s="28"/>
      <c r="AU12" s="28"/>
      <c r="AV12" s="28"/>
      <c r="AW12" s="28"/>
      <c r="AX12" s="28">
        <f t="shared" si="0"/>
        <v>0</v>
      </c>
      <c r="AY12" s="28">
        <f t="shared" si="10"/>
        <v>75.903954545454539</v>
      </c>
      <c r="AZ12" s="28">
        <f t="shared" si="11"/>
        <v>0</v>
      </c>
      <c r="BA12" s="28">
        <f t="shared" si="12"/>
        <v>75.903954545454539</v>
      </c>
      <c r="BB12" s="28">
        <f t="shared" si="1"/>
        <v>52</v>
      </c>
      <c r="BC12" s="28">
        <f t="shared" si="2"/>
        <v>52</v>
      </c>
      <c r="BD12" s="28">
        <f t="shared" si="13"/>
        <v>52</v>
      </c>
      <c r="BE12" s="47"/>
      <c r="BF12" s="47"/>
      <c r="BG12" s="47"/>
      <c r="BH12" s="47"/>
    </row>
    <row r="13" spans="1:60" s="27" customFormat="1" x14ac:dyDescent="0.25">
      <c r="A13" s="28" t="s">
        <v>61</v>
      </c>
      <c r="B13" s="28" t="s">
        <v>92</v>
      </c>
      <c r="C13" s="28" t="s">
        <v>93</v>
      </c>
      <c r="D13" s="44">
        <v>59.292727272727298</v>
      </c>
      <c r="E13" s="45" t="s">
        <v>64</v>
      </c>
      <c r="F13" s="45">
        <v>10</v>
      </c>
      <c r="G13" s="44" t="s">
        <v>64</v>
      </c>
      <c r="H13" s="44">
        <v>8</v>
      </c>
      <c r="I13" s="28"/>
      <c r="J13" s="28"/>
      <c r="K13" s="28"/>
      <c r="L13" s="28"/>
      <c r="M13" s="31"/>
      <c r="N13" s="28">
        <f t="shared" si="3"/>
        <v>18</v>
      </c>
      <c r="O13" s="28">
        <f t="shared" si="4"/>
        <v>23.187818181818187</v>
      </c>
      <c r="P13" s="28">
        <v>2.4969999999999999</v>
      </c>
      <c r="Q13" s="28">
        <f t="shared" si="5"/>
        <v>74.97</v>
      </c>
      <c r="R13" s="28"/>
      <c r="S13" s="28"/>
      <c r="T13" s="28">
        <f t="shared" si="6"/>
        <v>44.981999999999999</v>
      </c>
      <c r="U13" s="28">
        <v>71.5</v>
      </c>
      <c r="V13" s="46">
        <v>7.15</v>
      </c>
      <c r="W13" s="28"/>
      <c r="X13" s="28"/>
      <c r="Y13" s="28"/>
      <c r="Z13" s="28"/>
      <c r="AA13" s="45"/>
      <c r="AB13" s="45"/>
      <c r="AC13" s="28">
        <f t="shared" si="7"/>
        <v>0</v>
      </c>
      <c r="AD13" s="28"/>
      <c r="AE13" s="28"/>
      <c r="AF13" s="28"/>
      <c r="AG13" s="28"/>
      <c r="AH13" s="28">
        <f t="shared" si="8"/>
        <v>0</v>
      </c>
      <c r="AI13" s="28" t="s">
        <v>94</v>
      </c>
      <c r="AJ13" s="28" t="s">
        <v>94</v>
      </c>
      <c r="AK13" s="28">
        <v>1</v>
      </c>
      <c r="AL13" s="28"/>
      <c r="AM13" s="28"/>
      <c r="AN13" s="28"/>
      <c r="AO13" s="28"/>
      <c r="AP13" s="28">
        <f t="shared" si="9"/>
        <v>1</v>
      </c>
      <c r="AQ13" s="28"/>
      <c r="AR13" s="28"/>
      <c r="AS13" s="28"/>
      <c r="AT13" s="28"/>
      <c r="AU13" s="28"/>
      <c r="AV13" s="28"/>
      <c r="AW13" s="28"/>
      <c r="AX13" s="28">
        <f t="shared" si="0"/>
        <v>0</v>
      </c>
      <c r="AY13" s="28">
        <f t="shared" si="10"/>
        <v>75.319818181818192</v>
      </c>
      <c r="AZ13" s="28">
        <f t="shared" si="11"/>
        <v>1</v>
      </c>
      <c r="BA13" s="28">
        <f t="shared" si="12"/>
        <v>76.319818181818192</v>
      </c>
      <c r="BB13" s="28">
        <f t="shared" si="1"/>
        <v>49</v>
      </c>
      <c r="BC13" s="28">
        <f t="shared" si="2"/>
        <v>48</v>
      </c>
      <c r="BD13" s="28">
        <f t="shared" si="13"/>
        <v>49</v>
      </c>
      <c r="BE13" s="47"/>
      <c r="BF13" s="47"/>
      <c r="BG13" s="47"/>
      <c r="BH13" s="47"/>
    </row>
    <row r="14" spans="1:60" s="27" customFormat="1" x14ac:dyDescent="0.25">
      <c r="A14" s="28" t="s">
        <v>61</v>
      </c>
      <c r="B14" s="28" t="s">
        <v>95</v>
      </c>
      <c r="C14" s="28" t="s">
        <v>96</v>
      </c>
      <c r="D14" s="44">
        <v>60.825454545454498</v>
      </c>
      <c r="E14" s="45" t="s">
        <v>64</v>
      </c>
      <c r="F14" s="45">
        <v>10</v>
      </c>
      <c r="G14" s="44" t="s">
        <v>64</v>
      </c>
      <c r="H14" s="44">
        <v>8</v>
      </c>
      <c r="I14" s="28"/>
      <c r="J14" s="28"/>
      <c r="K14" s="28"/>
      <c r="L14" s="28"/>
      <c r="M14" s="31"/>
      <c r="N14" s="28">
        <f t="shared" si="3"/>
        <v>18</v>
      </c>
      <c r="O14" s="28">
        <f t="shared" si="4"/>
        <v>23.647636363636352</v>
      </c>
      <c r="P14" s="28">
        <v>3.2029999999999998</v>
      </c>
      <c r="Q14" s="28">
        <f t="shared" si="5"/>
        <v>82.03</v>
      </c>
      <c r="R14" s="28"/>
      <c r="S14" s="28"/>
      <c r="T14" s="28">
        <f t="shared" si="6"/>
        <v>49.217999999999996</v>
      </c>
      <c r="U14" s="28">
        <v>70</v>
      </c>
      <c r="V14" s="46">
        <v>7</v>
      </c>
      <c r="W14" s="28"/>
      <c r="X14" s="28"/>
      <c r="Y14" s="28"/>
      <c r="Z14" s="28"/>
      <c r="AA14" s="45"/>
      <c r="AB14" s="45"/>
      <c r="AC14" s="28">
        <f t="shared" si="7"/>
        <v>0</v>
      </c>
      <c r="AD14" s="28"/>
      <c r="AE14" s="28"/>
      <c r="AF14" s="28"/>
      <c r="AG14" s="28"/>
      <c r="AH14" s="28">
        <f t="shared" si="8"/>
        <v>0</v>
      </c>
      <c r="AI14" s="28"/>
      <c r="AJ14" s="28"/>
      <c r="AK14" s="28"/>
      <c r="AL14" s="28"/>
      <c r="AM14" s="28"/>
      <c r="AN14" s="28"/>
      <c r="AO14" s="28"/>
      <c r="AP14" s="28">
        <f t="shared" si="9"/>
        <v>0</v>
      </c>
      <c r="AQ14" s="28"/>
      <c r="AR14" s="28"/>
      <c r="AS14" s="28"/>
      <c r="AT14" s="28"/>
      <c r="AU14" s="28"/>
      <c r="AV14" s="28"/>
      <c r="AW14" s="28"/>
      <c r="AX14" s="28">
        <f t="shared" si="0"/>
        <v>0</v>
      </c>
      <c r="AY14" s="28">
        <f t="shared" si="10"/>
        <v>79.865636363636355</v>
      </c>
      <c r="AZ14" s="28">
        <f t="shared" si="11"/>
        <v>0</v>
      </c>
      <c r="BA14" s="28">
        <f t="shared" si="12"/>
        <v>79.865636363636355</v>
      </c>
      <c r="BB14" s="28">
        <f t="shared" si="1"/>
        <v>27</v>
      </c>
      <c r="BC14" s="28">
        <f t="shared" si="2"/>
        <v>34</v>
      </c>
      <c r="BD14" s="28">
        <f t="shared" si="13"/>
        <v>27</v>
      </c>
      <c r="BE14" s="47"/>
      <c r="BF14" s="47"/>
      <c r="BG14" s="47"/>
      <c r="BH14" s="47"/>
    </row>
    <row r="15" spans="1:60" s="27" customFormat="1" x14ac:dyDescent="0.25">
      <c r="A15" s="28" t="s">
        <v>61</v>
      </c>
      <c r="B15" s="28" t="s">
        <v>97</v>
      </c>
      <c r="C15" s="28" t="s">
        <v>98</v>
      </c>
      <c r="D15" s="44">
        <v>61.271818181818198</v>
      </c>
      <c r="E15" s="45" t="s">
        <v>64</v>
      </c>
      <c r="F15" s="45">
        <v>10</v>
      </c>
      <c r="G15" s="44" t="s">
        <v>64</v>
      </c>
      <c r="H15" s="44">
        <v>8</v>
      </c>
      <c r="I15" s="28">
        <v>6.6749999999999998</v>
      </c>
      <c r="J15" s="28"/>
      <c r="K15" s="28"/>
      <c r="L15" s="28"/>
      <c r="M15" s="31"/>
      <c r="N15" s="28">
        <f t="shared" si="3"/>
        <v>24.675000000000001</v>
      </c>
      <c r="O15" s="28">
        <f t="shared" si="4"/>
        <v>25.78404545454546</v>
      </c>
      <c r="P15" s="28">
        <v>3.7519999999999998</v>
      </c>
      <c r="Q15" s="28">
        <f t="shared" si="5"/>
        <v>87.52</v>
      </c>
      <c r="R15" s="28"/>
      <c r="S15" s="28"/>
      <c r="T15" s="28">
        <f t="shared" si="6"/>
        <v>52.511999999999993</v>
      </c>
      <c r="U15" s="28">
        <v>69.5</v>
      </c>
      <c r="V15" s="46">
        <v>6.95</v>
      </c>
      <c r="W15" s="28" t="s">
        <v>99</v>
      </c>
      <c r="X15" s="28">
        <v>4.2</v>
      </c>
      <c r="Y15" s="28"/>
      <c r="Z15" s="28"/>
      <c r="AA15" s="45"/>
      <c r="AB15" s="45"/>
      <c r="AC15" s="28">
        <f t="shared" si="7"/>
        <v>4.2</v>
      </c>
      <c r="AD15" s="28"/>
      <c r="AE15" s="28"/>
      <c r="AF15" s="28"/>
      <c r="AG15" s="28"/>
      <c r="AH15" s="28">
        <f t="shared" si="8"/>
        <v>0</v>
      </c>
      <c r="AI15" s="49" t="s">
        <v>1318</v>
      </c>
      <c r="AJ15" s="49" t="s">
        <v>1318</v>
      </c>
      <c r="AK15" s="28">
        <v>1.3</v>
      </c>
      <c r="AL15" s="28" t="s">
        <v>100</v>
      </c>
      <c r="AM15" s="28">
        <v>0.2</v>
      </c>
      <c r="AN15" s="28"/>
      <c r="AO15" s="28"/>
      <c r="AP15" s="28">
        <f t="shared" si="9"/>
        <v>1.5</v>
      </c>
      <c r="AQ15" s="28"/>
      <c r="AR15" s="28"/>
      <c r="AS15" s="28"/>
      <c r="AT15" s="28"/>
      <c r="AU15" s="28"/>
      <c r="AV15" s="28"/>
      <c r="AW15" s="28"/>
      <c r="AX15" s="28">
        <f t="shared" si="0"/>
        <v>0</v>
      </c>
      <c r="AY15" s="28">
        <f t="shared" si="10"/>
        <v>85.246045454545452</v>
      </c>
      <c r="AZ15" s="28">
        <f t="shared" si="11"/>
        <v>5.7</v>
      </c>
      <c r="BA15" s="28">
        <f t="shared" si="12"/>
        <v>90.946045454545455</v>
      </c>
      <c r="BB15" s="28">
        <f t="shared" si="1"/>
        <v>8</v>
      </c>
      <c r="BC15" s="28">
        <f t="shared" si="2"/>
        <v>5</v>
      </c>
      <c r="BD15" s="28">
        <f t="shared" si="13"/>
        <v>8</v>
      </c>
      <c r="BE15" s="47"/>
      <c r="BF15" s="47"/>
      <c r="BG15" s="47"/>
      <c r="BH15" s="47"/>
    </row>
    <row r="16" spans="1:60" s="27" customFormat="1" x14ac:dyDescent="0.25">
      <c r="A16" s="28" t="s">
        <v>61</v>
      </c>
      <c r="B16" s="28" t="s">
        <v>101</v>
      </c>
      <c r="C16" s="28" t="s">
        <v>102</v>
      </c>
      <c r="D16" s="44">
        <v>60.264545454545498</v>
      </c>
      <c r="E16" s="45" t="s">
        <v>64</v>
      </c>
      <c r="F16" s="45">
        <v>10</v>
      </c>
      <c r="G16" s="44" t="s">
        <v>64</v>
      </c>
      <c r="H16" s="44">
        <v>8</v>
      </c>
      <c r="I16" s="28"/>
      <c r="J16" s="28"/>
      <c r="K16" s="28"/>
      <c r="L16" s="28"/>
      <c r="M16" s="31"/>
      <c r="N16" s="28">
        <f t="shared" si="3"/>
        <v>18</v>
      </c>
      <c r="O16" s="28">
        <f t="shared" si="4"/>
        <v>23.479363636363647</v>
      </c>
      <c r="P16" s="28">
        <v>2.0529999999999999</v>
      </c>
      <c r="Q16" s="28">
        <f t="shared" si="5"/>
        <v>70.53</v>
      </c>
      <c r="R16" s="28"/>
      <c r="S16" s="28"/>
      <c r="T16" s="28">
        <f t="shared" si="6"/>
        <v>42.317999999999998</v>
      </c>
      <c r="U16" s="28">
        <v>70.5</v>
      </c>
      <c r="V16" s="46">
        <v>7.05</v>
      </c>
      <c r="W16" s="28"/>
      <c r="X16" s="28"/>
      <c r="Y16" s="28"/>
      <c r="Z16" s="28"/>
      <c r="AA16" s="45"/>
      <c r="AB16" s="45"/>
      <c r="AC16" s="28">
        <f t="shared" si="7"/>
        <v>0</v>
      </c>
      <c r="AD16" s="28"/>
      <c r="AE16" s="28"/>
      <c r="AF16" s="28"/>
      <c r="AG16" s="28"/>
      <c r="AH16" s="28">
        <f t="shared" si="8"/>
        <v>0</v>
      </c>
      <c r="AI16" s="31"/>
      <c r="AJ16" s="28"/>
      <c r="AK16" s="28"/>
      <c r="AL16" s="28"/>
      <c r="AM16" s="28"/>
      <c r="AN16" s="28"/>
      <c r="AO16" s="28"/>
      <c r="AP16" s="28">
        <f t="shared" si="9"/>
        <v>0</v>
      </c>
      <c r="AQ16" s="28"/>
      <c r="AR16" s="28"/>
      <c r="AS16" s="28"/>
      <c r="AT16" s="28"/>
      <c r="AU16" s="28"/>
      <c r="AV16" s="28"/>
      <c r="AW16" s="28"/>
      <c r="AX16" s="28">
        <f t="shared" si="0"/>
        <v>0</v>
      </c>
      <c r="AY16" s="28">
        <f t="shared" si="10"/>
        <v>72.847363636363639</v>
      </c>
      <c r="AZ16" s="28">
        <f t="shared" si="11"/>
        <v>0</v>
      </c>
      <c r="BA16" s="28">
        <f t="shared" si="12"/>
        <v>72.847363636363639</v>
      </c>
      <c r="BB16" s="28">
        <f t="shared" si="1"/>
        <v>62</v>
      </c>
      <c r="BC16" s="28">
        <f t="shared" si="2"/>
        <v>65</v>
      </c>
      <c r="BD16" s="28">
        <f t="shared" si="13"/>
        <v>62</v>
      </c>
      <c r="BE16" s="47"/>
      <c r="BF16" s="47"/>
      <c r="BG16" s="47"/>
      <c r="BH16" s="47"/>
    </row>
    <row r="17" spans="1:60" s="27" customFormat="1" x14ac:dyDescent="0.25">
      <c r="A17" s="28" t="s">
        <v>61</v>
      </c>
      <c r="B17" s="28" t="s">
        <v>103</v>
      </c>
      <c r="C17" s="28" t="s">
        <v>104</v>
      </c>
      <c r="D17" s="44">
        <v>61.398181818181797</v>
      </c>
      <c r="E17" s="45" t="s">
        <v>64</v>
      </c>
      <c r="F17" s="45">
        <v>10</v>
      </c>
      <c r="G17" s="44" t="s">
        <v>64</v>
      </c>
      <c r="H17" s="44">
        <v>8</v>
      </c>
      <c r="I17" s="28"/>
      <c r="J17" s="28"/>
      <c r="K17" s="28"/>
      <c r="L17" s="28"/>
      <c r="M17" s="31"/>
      <c r="N17" s="28">
        <f t="shared" si="3"/>
        <v>18</v>
      </c>
      <c r="O17" s="28">
        <f t="shared" si="4"/>
        <v>23.819454545454537</v>
      </c>
      <c r="P17" s="28">
        <v>3.08</v>
      </c>
      <c r="Q17" s="28">
        <f t="shared" si="5"/>
        <v>80.8</v>
      </c>
      <c r="R17" s="28" t="s">
        <v>105</v>
      </c>
      <c r="S17" s="28">
        <v>0.2</v>
      </c>
      <c r="T17" s="28">
        <f t="shared" si="6"/>
        <v>48.6</v>
      </c>
      <c r="U17" s="28">
        <v>77.5</v>
      </c>
      <c r="V17" s="46">
        <v>7.75</v>
      </c>
      <c r="W17" s="28"/>
      <c r="X17" s="28"/>
      <c r="Y17" s="28"/>
      <c r="Z17" s="28"/>
      <c r="AA17" s="45"/>
      <c r="AB17" s="45"/>
      <c r="AC17" s="28">
        <f t="shared" si="7"/>
        <v>0</v>
      </c>
      <c r="AD17" s="28"/>
      <c r="AE17" s="28"/>
      <c r="AF17" s="28"/>
      <c r="AG17" s="28"/>
      <c r="AH17" s="28">
        <f t="shared" si="8"/>
        <v>0</v>
      </c>
      <c r="AI17" s="28"/>
      <c r="AJ17" s="28"/>
      <c r="AK17" s="28"/>
      <c r="AL17" s="28"/>
      <c r="AM17" s="28"/>
      <c r="AN17" s="28"/>
      <c r="AO17" s="28"/>
      <c r="AP17" s="28">
        <f t="shared" si="9"/>
        <v>0</v>
      </c>
      <c r="AQ17" s="28"/>
      <c r="AR17" s="28"/>
      <c r="AS17" s="28"/>
      <c r="AT17" s="28" t="s">
        <v>106</v>
      </c>
      <c r="AU17" s="28">
        <v>0.6</v>
      </c>
      <c r="AV17" s="28"/>
      <c r="AW17" s="28"/>
      <c r="AX17" s="28">
        <f t="shared" si="0"/>
        <v>0.6</v>
      </c>
      <c r="AY17" s="28">
        <f t="shared" si="10"/>
        <v>80.169454545454542</v>
      </c>
      <c r="AZ17" s="28">
        <f t="shared" si="11"/>
        <v>0.6</v>
      </c>
      <c r="BA17" s="28">
        <f t="shared" si="12"/>
        <v>80.769454545454536</v>
      </c>
      <c r="BB17" s="28">
        <f t="shared" si="1"/>
        <v>31</v>
      </c>
      <c r="BC17" s="28">
        <f t="shared" si="2"/>
        <v>30</v>
      </c>
      <c r="BD17" s="28">
        <f t="shared" si="13"/>
        <v>31</v>
      </c>
      <c r="BE17" s="47"/>
      <c r="BF17" s="47"/>
      <c r="BG17" s="47"/>
      <c r="BH17" s="47"/>
    </row>
    <row r="18" spans="1:60" s="27" customFormat="1" x14ac:dyDescent="0.25">
      <c r="A18" s="28" t="s">
        <v>61</v>
      </c>
      <c r="B18" s="28" t="s">
        <v>107</v>
      </c>
      <c r="C18" s="28" t="s">
        <v>108</v>
      </c>
      <c r="D18" s="44">
        <v>59.244545454545403</v>
      </c>
      <c r="E18" s="45" t="s">
        <v>64</v>
      </c>
      <c r="F18" s="45">
        <v>10</v>
      </c>
      <c r="G18" s="44" t="s">
        <v>65</v>
      </c>
      <c r="H18" s="44">
        <v>9</v>
      </c>
      <c r="I18" s="28"/>
      <c r="J18" s="28"/>
      <c r="K18" s="28"/>
      <c r="L18" s="28"/>
      <c r="M18" s="31"/>
      <c r="N18" s="28">
        <f t="shared" si="3"/>
        <v>19</v>
      </c>
      <c r="O18" s="28">
        <f t="shared" si="4"/>
        <v>23.473363636363619</v>
      </c>
      <c r="P18" s="28">
        <v>2.7229999999999999</v>
      </c>
      <c r="Q18" s="28">
        <f t="shared" si="5"/>
        <v>77.22999999999999</v>
      </c>
      <c r="R18" s="28"/>
      <c r="S18" s="28"/>
      <c r="T18" s="28">
        <f t="shared" si="6"/>
        <v>46.337999999999994</v>
      </c>
      <c r="U18" s="28">
        <v>70.5</v>
      </c>
      <c r="V18" s="46">
        <v>7.05</v>
      </c>
      <c r="W18" s="28"/>
      <c r="X18" s="28"/>
      <c r="Y18" s="28"/>
      <c r="Z18" s="28"/>
      <c r="AA18" s="45"/>
      <c r="AB18" s="45"/>
      <c r="AC18" s="28">
        <f t="shared" si="7"/>
        <v>0</v>
      </c>
      <c r="AD18" s="28"/>
      <c r="AE18" s="28"/>
      <c r="AF18" s="28"/>
      <c r="AG18" s="28"/>
      <c r="AH18" s="28">
        <f t="shared" si="8"/>
        <v>0</v>
      </c>
      <c r="AI18" s="28"/>
      <c r="AJ18" s="28"/>
      <c r="AK18" s="28"/>
      <c r="AL18" s="28"/>
      <c r="AM18" s="28"/>
      <c r="AN18" s="28"/>
      <c r="AO18" s="28"/>
      <c r="AP18" s="28">
        <f t="shared" si="9"/>
        <v>0</v>
      </c>
      <c r="AQ18" s="28"/>
      <c r="AR18" s="28"/>
      <c r="AS18" s="28"/>
      <c r="AT18" s="28"/>
      <c r="AU18" s="28"/>
      <c r="AV18" s="28"/>
      <c r="AW18" s="28"/>
      <c r="AX18" s="28">
        <f t="shared" si="0"/>
        <v>0</v>
      </c>
      <c r="AY18" s="28">
        <f t="shared" si="10"/>
        <v>76.861363636363606</v>
      </c>
      <c r="AZ18" s="28">
        <f t="shared" si="11"/>
        <v>0</v>
      </c>
      <c r="BA18" s="28">
        <f t="shared" si="12"/>
        <v>76.861363636363606</v>
      </c>
      <c r="BB18" s="28">
        <f t="shared" si="1"/>
        <v>39</v>
      </c>
      <c r="BC18" s="28">
        <f t="shared" si="2"/>
        <v>45</v>
      </c>
      <c r="BD18" s="28">
        <f t="shared" si="13"/>
        <v>39</v>
      </c>
      <c r="BE18" s="47"/>
      <c r="BF18" s="47"/>
      <c r="BG18" s="47"/>
      <c r="BH18" s="47"/>
    </row>
    <row r="19" spans="1:60" s="27" customFormat="1" x14ac:dyDescent="0.25">
      <c r="A19" s="28" t="s">
        <v>61</v>
      </c>
      <c r="B19" s="28" t="s">
        <v>109</v>
      </c>
      <c r="C19" s="28" t="s">
        <v>110</v>
      </c>
      <c r="D19" s="44">
        <v>59.711818181818202</v>
      </c>
      <c r="E19" s="45" t="s">
        <v>64</v>
      </c>
      <c r="F19" s="45">
        <v>10</v>
      </c>
      <c r="G19" s="44" t="s">
        <v>65</v>
      </c>
      <c r="H19" s="44">
        <v>9</v>
      </c>
      <c r="I19" s="28"/>
      <c r="J19" s="28"/>
      <c r="K19" s="28"/>
      <c r="L19" s="28"/>
      <c r="M19" s="31"/>
      <c r="N19" s="28">
        <f t="shared" si="3"/>
        <v>19</v>
      </c>
      <c r="O19" s="28">
        <f t="shared" si="4"/>
        <v>23.613545454545459</v>
      </c>
      <c r="P19" s="28">
        <v>2.3570000000000002</v>
      </c>
      <c r="Q19" s="28">
        <f t="shared" si="5"/>
        <v>73.569999999999993</v>
      </c>
      <c r="R19" s="28"/>
      <c r="S19" s="28"/>
      <c r="T19" s="28">
        <f t="shared" si="6"/>
        <v>44.141999999999996</v>
      </c>
      <c r="U19" s="28">
        <v>68</v>
      </c>
      <c r="V19" s="46">
        <v>6.8</v>
      </c>
      <c r="W19" s="28"/>
      <c r="X19" s="28"/>
      <c r="Y19" s="28"/>
      <c r="Z19" s="28"/>
      <c r="AA19" s="45"/>
      <c r="AB19" s="45"/>
      <c r="AC19" s="28">
        <f t="shared" si="7"/>
        <v>0</v>
      </c>
      <c r="AD19" s="28"/>
      <c r="AE19" s="28"/>
      <c r="AF19" s="28"/>
      <c r="AG19" s="28"/>
      <c r="AH19" s="28">
        <f t="shared" si="8"/>
        <v>0</v>
      </c>
      <c r="AI19" s="28"/>
      <c r="AJ19" s="28"/>
      <c r="AK19" s="28"/>
      <c r="AL19" s="28"/>
      <c r="AM19" s="28"/>
      <c r="AN19" s="28"/>
      <c r="AO19" s="28"/>
      <c r="AP19" s="28">
        <f t="shared" si="9"/>
        <v>0</v>
      </c>
      <c r="AQ19" s="28"/>
      <c r="AR19" s="28"/>
      <c r="AS19" s="28"/>
      <c r="AT19" s="28"/>
      <c r="AU19" s="28"/>
      <c r="AV19" s="28"/>
      <c r="AW19" s="28"/>
      <c r="AX19" s="28">
        <f t="shared" si="0"/>
        <v>0</v>
      </c>
      <c r="AY19" s="28">
        <f t="shared" si="10"/>
        <v>74.555545454545452</v>
      </c>
      <c r="AZ19" s="28">
        <f t="shared" si="11"/>
        <v>0</v>
      </c>
      <c r="BA19" s="28">
        <f t="shared" si="12"/>
        <v>74.555545454545452</v>
      </c>
      <c r="BB19" s="28">
        <f t="shared" si="1"/>
        <v>54</v>
      </c>
      <c r="BC19" s="28">
        <f t="shared" si="2"/>
        <v>57</v>
      </c>
      <c r="BD19" s="28">
        <f t="shared" si="13"/>
        <v>54</v>
      </c>
      <c r="BE19" s="47"/>
      <c r="BF19" s="47"/>
      <c r="BG19" s="47"/>
      <c r="BH19" s="47"/>
    </row>
    <row r="20" spans="1:60" s="27" customFormat="1" x14ac:dyDescent="0.25">
      <c r="A20" s="28" t="s">
        <v>61</v>
      </c>
      <c r="B20" s="28" t="s">
        <v>111</v>
      </c>
      <c r="C20" s="28" t="s">
        <v>112</v>
      </c>
      <c r="D20" s="44">
        <v>59.972727272727298</v>
      </c>
      <c r="E20" s="45" t="s">
        <v>64</v>
      </c>
      <c r="F20" s="45">
        <v>10</v>
      </c>
      <c r="G20" s="44" t="s">
        <v>64</v>
      </c>
      <c r="H20" s="44">
        <v>8</v>
      </c>
      <c r="I20" s="28"/>
      <c r="J20" s="28"/>
      <c r="K20" s="28"/>
      <c r="L20" s="28"/>
      <c r="M20" s="31"/>
      <c r="N20" s="28">
        <f t="shared" si="3"/>
        <v>18</v>
      </c>
      <c r="O20" s="28">
        <f t="shared" si="4"/>
        <v>23.391818181818188</v>
      </c>
      <c r="P20" s="28">
        <v>2.5830000000000002</v>
      </c>
      <c r="Q20" s="28">
        <f t="shared" si="5"/>
        <v>75.83</v>
      </c>
      <c r="R20" s="28"/>
      <c r="S20" s="28"/>
      <c r="T20" s="28">
        <f t="shared" si="6"/>
        <v>45.497999999999998</v>
      </c>
      <c r="U20" s="28">
        <v>75</v>
      </c>
      <c r="V20" s="46">
        <v>7.5</v>
      </c>
      <c r="W20" s="28"/>
      <c r="X20" s="28"/>
      <c r="Y20" s="28"/>
      <c r="Z20" s="28"/>
      <c r="AA20" s="45"/>
      <c r="AB20" s="45"/>
      <c r="AC20" s="28">
        <f t="shared" si="7"/>
        <v>0</v>
      </c>
      <c r="AD20" s="47" t="s">
        <v>70</v>
      </c>
      <c r="AE20" s="28">
        <v>0.125</v>
      </c>
      <c r="AF20" s="28"/>
      <c r="AG20" s="28"/>
      <c r="AH20" s="28">
        <f t="shared" si="8"/>
        <v>0.125</v>
      </c>
      <c r="AI20" s="28"/>
      <c r="AJ20" s="28"/>
      <c r="AK20" s="28"/>
      <c r="AL20" s="28"/>
      <c r="AM20" s="28"/>
      <c r="AN20" s="28"/>
      <c r="AO20" s="28"/>
      <c r="AP20" s="28">
        <f t="shared" si="9"/>
        <v>0</v>
      </c>
      <c r="AQ20" s="28"/>
      <c r="AR20" s="28"/>
      <c r="AS20" s="28"/>
      <c r="AT20" s="28"/>
      <c r="AU20" s="28"/>
      <c r="AV20" s="28"/>
      <c r="AW20" s="28"/>
      <c r="AX20" s="28">
        <f t="shared" si="0"/>
        <v>0</v>
      </c>
      <c r="AY20" s="28">
        <f t="shared" si="10"/>
        <v>76.389818181818185</v>
      </c>
      <c r="AZ20" s="28">
        <f t="shared" si="11"/>
        <v>0.125</v>
      </c>
      <c r="BA20" s="28">
        <f t="shared" si="12"/>
        <v>76.514818181818185</v>
      </c>
      <c r="BB20" s="28">
        <f t="shared" si="1"/>
        <v>46</v>
      </c>
      <c r="BC20" s="28">
        <f t="shared" si="2"/>
        <v>47</v>
      </c>
      <c r="BD20" s="28">
        <f t="shared" si="13"/>
        <v>46</v>
      </c>
      <c r="BE20" s="47"/>
      <c r="BF20" s="47"/>
      <c r="BG20" s="47"/>
      <c r="BH20" s="47"/>
    </row>
    <row r="21" spans="1:60" s="27" customFormat="1" x14ac:dyDescent="0.25">
      <c r="A21" s="28" t="s">
        <v>61</v>
      </c>
      <c r="B21" s="28" t="s">
        <v>113</v>
      </c>
      <c r="C21" s="28" t="s">
        <v>114</v>
      </c>
      <c r="D21" s="44">
        <v>60.8645454545454</v>
      </c>
      <c r="E21" s="45" t="s">
        <v>64</v>
      </c>
      <c r="F21" s="45">
        <v>10</v>
      </c>
      <c r="G21" s="44" t="s">
        <v>64</v>
      </c>
      <c r="H21" s="44">
        <v>8</v>
      </c>
      <c r="I21" s="28">
        <v>1.65</v>
      </c>
      <c r="J21" s="28"/>
      <c r="K21" s="28"/>
      <c r="L21" s="28"/>
      <c r="M21" s="31"/>
      <c r="N21" s="28">
        <f t="shared" si="3"/>
        <v>19.649999999999999</v>
      </c>
      <c r="O21" s="28">
        <f t="shared" si="4"/>
        <v>24.15436363636362</v>
      </c>
      <c r="P21" s="28">
        <v>2.7629999999999999</v>
      </c>
      <c r="Q21" s="28">
        <f t="shared" si="5"/>
        <v>77.63</v>
      </c>
      <c r="R21" s="28"/>
      <c r="S21" s="28"/>
      <c r="T21" s="28">
        <f t="shared" si="6"/>
        <v>46.577999999999996</v>
      </c>
      <c r="U21" s="28">
        <v>78.5</v>
      </c>
      <c r="V21" s="46">
        <v>7.85</v>
      </c>
      <c r="W21" s="31"/>
      <c r="X21" s="31"/>
      <c r="Y21" s="28"/>
      <c r="Z21" s="28"/>
      <c r="AA21" s="45"/>
      <c r="AB21" s="45"/>
      <c r="AC21" s="28">
        <f t="shared" si="7"/>
        <v>0</v>
      </c>
      <c r="AD21" s="47" t="s">
        <v>70</v>
      </c>
      <c r="AE21" s="28">
        <v>0.125</v>
      </c>
      <c r="AF21" s="28"/>
      <c r="AG21" s="28"/>
      <c r="AH21" s="28">
        <f t="shared" si="8"/>
        <v>0.125</v>
      </c>
      <c r="AI21" s="28" t="s">
        <v>115</v>
      </c>
      <c r="AJ21" s="28" t="s">
        <v>115</v>
      </c>
      <c r="AK21" s="28">
        <v>2</v>
      </c>
      <c r="AL21" s="28"/>
      <c r="AM21" s="28"/>
      <c r="AN21" s="28"/>
      <c r="AO21" s="28"/>
      <c r="AP21" s="28">
        <f t="shared" si="9"/>
        <v>2</v>
      </c>
      <c r="AQ21" s="28"/>
      <c r="AR21" s="28"/>
      <c r="AS21" s="28"/>
      <c r="AT21" s="28"/>
      <c r="AU21" s="28"/>
      <c r="AV21" s="28"/>
      <c r="AW21" s="28"/>
      <c r="AX21" s="28">
        <f t="shared" si="0"/>
        <v>0</v>
      </c>
      <c r="AY21" s="28">
        <f t="shared" si="10"/>
        <v>78.58236363636361</v>
      </c>
      <c r="AZ21" s="28">
        <f t="shared" si="11"/>
        <v>2.125</v>
      </c>
      <c r="BA21" s="28">
        <f t="shared" si="12"/>
        <v>80.70736363636361</v>
      </c>
      <c r="BB21" s="28">
        <f t="shared" si="1"/>
        <v>38</v>
      </c>
      <c r="BC21" s="28">
        <f t="shared" si="2"/>
        <v>31</v>
      </c>
      <c r="BD21" s="28">
        <f t="shared" si="13"/>
        <v>38</v>
      </c>
      <c r="BE21" s="47"/>
      <c r="BF21" s="47"/>
      <c r="BG21" s="47"/>
      <c r="BH21" s="47"/>
    </row>
    <row r="22" spans="1:60" s="27" customFormat="1" x14ac:dyDescent="0.25">
      <c r="A22" s="28" t="s">
        <v>61</v>
      </c>
      <c r="B22" s="28" t="s">
        <v>116</v>
      </c>
      <c r="C22" s="28" t="s">
        <v>117</v>
      </c>
      <c r="D22" s="44">
        <v>59.433636363636403</v>
      </c>
      <c r="E22" s="45" t="s">
        <v>64</v>
      </c>
      <c r="F22" s="45">
        <v>10</v>
      </c>
      <c r="G22" s="44" t="s">
        <v>65</v>
      </c>
      <c r="H22" s="44">
        <v>9</v>
      </c>
      <c r="I22" s="28"/>
      <c r="J22" s="28"/>
      <c r="K22" s="28"/>
      <c r="L22" s="28"/>
      <c r="M22" s="31"/>
      <c r="N22" s="28">
        <f t="shared" si="3"/>
        <v>19</v>
      </c>
      <c r="O22" s="28">
        <f t="shared" si="4"/>
        <v>23.530090909090919</v>
      </c>
      <c r="P22" s="28">
        <v>2.097</v>
      </c>
      <c r="Q22" s="28">
        <f t="shared" si="5"/>
        <v>70.97</v>
      </c>
      <c r="R22" s="28"/>
      <c r="S22" s="28"/>
      <c r="T22" s="28">
        <f t="shared" si="6"/>
        <v>42.582000000000001</v>
      </c>
      <c r="U22" s="28">
        <v>68.5</v>
      </c>
      <c r="V22" s="46">
        <v>6.85</v>
      </c>
      <c r="W22" s="28"/>
      <c r="X22" s="28"/>
      <c r="Y22" s="28"/>
      <c r="Z22" s="28"/>
      <c r="AA22" s="45"/>
      <c r="AB22" s="50"/>
      <c r="AC22" s="28">
        <f t="shared" si="7"/>
        <v>0</v>
      </c>
      <c r="AD22" s="28"/>
      <c r="AE22" s="28"/>
      <c r="AF22" s="28"/>
      <c r="AG22" s="28"/>
      <c r="AH22" s="28">
        <f t="shared" si="8"/>
        <v>0</v>
      </c>
      <c r="AI22" s="28"/>
      <c r="AJ22" s="28"/>
      <c r="AK22" s="28"/>
      <c r="AL22" s="28"/>
      <c r="AM22" s="28"/>
      <c r="AN22" s="28"/>
      <c r="AO22" s="28"/>
      <c r="AP22" s="28">
        <f t="shared" si="9"/>
        <v>0</v>
      </c>
      <c r="AQ22" s="28"/>
      <c r="AR22" s="28"/>
      <c r="AS22" s="28"/>
      <c r="AT22" s="28"/>
      <c r="AU22" s="28"/>
      <c r="AV22" s="28"/>
      <c r="AW22" s="28"/>
      <c r="AX22" s="28">
        <f t="shared" si="0"/>
        <v>0</v>
      </c>
      <c r="AY22" s="28">
        <f t="shared" si="10"/>
        <v>72.962090909090918</v>
      </c>
      <c r="AZ22" s="28">
        <f t="shared" si="11"/>
        <v>0</v>
      </c>
      <c r="BA22" s="28">
        <f t="shared" si="12"/>
        <v>72.962090909090918</v>
      </c>
      <c r="BB22" s="28">
        <f t="shared" si="1"/>
        <v>61</v>
      </c>
      <c r="BC22" s="28">
        <f t="shared" si="2"/>
        <v>64</v>
      </c>
      <c r="BD22" s="28">
        <f t="shared" si="13"/>
        <v>61</v>
      </c>
      <c r="BE22" s="47"/>
      <c r="BF22" s="47"/>
      <c r="BG22" s="47"/>
      <c r="BH22" s="47"/>
    </row>
    <row r="23" spans="1:60" s="27" customFormat="1" x14ac:dyDescent="0.25">
      <c r="A23" s="28" t="s">
        <v>61</v>
      </c>
      <c r="B23" s="28" t="s">
        <v>118</v>
      </c>
      <c r="C23" s="28" t="s">
        <v>119</v>
      </c>
      <c r="D23" s="44">
        <v>60.796363636363601</v>
      </c>
      <c r="E23" s="45" t="s">
        <v>64</v>
      </c>
      <c r="F23" s="45">
        <v>10</v>
      </c>
      <c r="G23" s="44" t="s">
        <v>65</v>
      </c>
      <c r="H23" s="44">
        <v>9</v>
      </c>
      <c r="I23" s="28">
        <v>0.52500000000000002</v>
      </c>
      <c r="J23" s="28"/>
      <c r="K23" s="28"/>
      <c r="L23" s="28"/>
      <c r="M23" s="31"/>
      <c r="N23" s="28">
        <f t="shared" si="3"/>
        <v>19.524999999999999</v>
      </c>
      <c r="O23" s="28">
        <f t="shared" si="4"/>
        <v>24.096409090909081</v>
      </c>
      <c r="P23" s="28">
        <v>3.3929999999999998</v>
      </c>
      <c r="Q23" s="28">
        <f t="shared" si="5"/>
        <v>83.93</v>
      </c>
      <c r="R23" s="28"/>
      <c r="S23" s="28"/>
      <c r="T23" s="28">
        <f t="shared" si="6"/>
        <v>50.358000000000004</v>
      </c>
      <c r="U23" s="28">
        <v>71.5</v>
      </c>
      <c r="V23" s="46">
        <v>7.15</v>
      </c>
      <c r="W23" s="28"/>
      <c r="X23" s="28"/>
      <c r="Y23" s="28"/>
      <c r="Z23" s="28"/>
      <c r="AA23" s="45"/>
      <c r="AB23" s="45"/>
      <c r="AC23" s="28">
        <f t="shared" si="7"/>
        <v>0</v>
      </c>
      <c r="AD23" s="28"/>
      <c r="AE23" s="28"/>
      <c r="AF23" s="28"/>
      <c r="AG23" s="28"/>
      <c r="AH23" s="28">
        <f t="shared" si="8"/>
        <v>0</v>
      </c>
      <c r="AI23" s="28" t="s">
        <v>120</v>
      </c>
      <c r="AJ23" s="28" t="s">
        <v>120</v>
      </c>
      <c r="AK23" s="28">
        <v>1.2</v>
      </c>
      <c r="AL23" s="28"/>
      <c r="AM23" s="28"/>
      <c r="AN23" s="28"/>
      <c r="AO23" s="28"/>
      <c r="AP23" s="28">
        <f t="shared" si="9"/>
        <v>1.2</v>
      </c>
      <c r="AQ23" s="28"/>
      <c r="AR23" s="28"/>
      <c r="AS23" s="28"/>
      <c r="AT23" s="28"/>
      <c r="AU23" s="28"/>
      <c r="AV23" s="28"/>
      <c r="AW23" s="28"/>
      <c r="AX23" s="28">
        <f t="shared" si="0"/>
        <v>0</v>
      </c>
      <c r="AY23" s="28">
        <f t="shared" si="10"/>
        <v>81.604409090909087</v>
      </c>
      <c r="AZ23" s="28">
        <f t="shared" si="11"/>
        <v>1.2</v>
      </c>
      <c r="BA23" s="28">
        <f t="shared" si="12"/>
        <v>82.80440909090909</v>
      </c>
      <c r="BB23" s="28">
        <f t="shared" si="1"/>
        <v>19</v>
      </c>
      <c r="BC23" s="28">
        <f t="shared" si="2"/>
        <v>20</v>
      </c>
      <c r="BD23" s="28">
        <f t="shared" si="13"/>
        <v>19</v>
      </c>
      <c r="BE23" s="47"/>
      <c r="BF23" s="47"/>
      <c r="BG23" s="47"/>
      <c r="BH23" s="47"/>
    </row>
    <row r="24" spans="1:60" s="27" customFormat="1" x14ac:dyDescent="0.25">
      <c r="A24" s="28" t="s">
        <v>61</v>
      </c>
      <c r="B24" s="28" t="s">
        <v>121</v>
      </c>
      <c r="C24" s="28" t="s">
        <v>122</v>
      </c>
      <c r="D24" s="44">
        <v>59.654545454545499</v>
      </c>
      <c r="E24" s="45" t="s">
        <v>64</v>
      </c>
      <c r="F24" s="45">
        <v>10</v>
      </c>
      <c r="G24" s="44" t="s">
        <v>65</v>
      </c>
      <c r="H24" s="44">
        <v>9</v>
      </c>
      <c r="I24" s="28">
        <v>7.5</v>
      </c>
      <c r="J24" s="28" t="s">
        <v>123</v>
      </c>
      <c r="K24" s="28">
        <v>0.5</v>
      </c>
      <c r="L24" s="28"/>
      <c r="M24" s="31"/>
      <c r="N24" s="28">
        <f t="shared" si="3"/>
        <v>27</v>
      </c>
      <c r="O24" s="28">
        <f t="shared" si="4"/>
        <v>25.99636363636365</v>
      </c>
      <c r="P24" s="28">
        <v>2.0129999999999999</v>
      </c>
      <c r="Q24" s="28">
        <f t="shared" si="5"/>
        <v>70.13</v>
      </c>
      <c r="R24" s="28"/>
      <c r="S24" s="28"/>
      <c r="T24" s="28">
        <f t="shared" si="6"/>
        <v>42.077999999999996</v>
      </c>
      <c r="U24" s="28">
        <v>68.5</v>
      </c>
      <c r="V24" s="46">
        <v>6.85</v>
      </c>
      <c r="W24" s="28"/>
      <c r="X24" s="28"/>
      <c r="Y24" s="28"/>
      <c r="Z24" s="28"/>
      <c r="AA24" s="45"/>
      <c r="AB24" s="45"/>
      <c r="AC24" s="28">
        <f t="shared" si="7"/>
        <v>0</v>
      </c>
      <c r="AD24" s="28"/>
      <c r="AE24" s="28"/>
      <c r="AF24" s="28"/>
      <c r="AG24" s="28"/>
      <c r="AH24" s="28">
        <f t="shared" si="8"/>
        <v>0</v>
      </c>
      <c r="AI24" s="28"/>
      <c r="AJ24" s="28"/>
      <c r="AK24" s="28"/>
      <c r="AL24" s="28"/>
      <c r="AM24" s="28"/>
      <c r="AN24" s="28"/>
      <c r="AO24" s="28"/>
      <c r="AP24" s="28">
        <f t="shared" si="9"/>
        <v>0</v>
      </c>
      <c r="AQ24" s="28"/>
      <c r="AR24" s="28"/>
      <c r="AS24" s="28"/>
      <c r="AT24" s="28"/>
      <c r="AU24" s="28"/>
      <c r="AV24" s="28"/>
      <c r="AW24" s="28"/>
      <c r="AX24" s="28">
        <f t="shared" si="0"/>
        <v>0</v>
      </c>
      <c r="AY24" s="28">
        <f t="shared" si="10"/>
        <v>74.924363636363637</v>
      </c>
      <c r="AZ24" s="28">
        <f t="shared" si="11"/>
        <v>0</v>
      </c>
      <c r="BA24" s="28">
        <f t="shared" si="12"/>
        <v>74.924363636363637</v>
      </c>
      <c r="BB24" s="28">
        <f t="shared" si="1"/>
        <v>64</v>
      </c>
      <c r="BC24" s="28">
        <f t="shared" si="2"/>
        <v>55</v>
      </c>
      <c r="BD24" s="28">
        <f t="shared" si="13"/>
        <v>64</v>
      </c>
      <c r="BE24" s="47"/>
      <c r="BF24" s="47"/>
      <c r="BG24" s="47"/>
      <c r="BH24" s="47"/>
    </row>
    <row r="25" spans="1:60" s="27" customFormat="1" x14ac:dyDescent="0.25">
      <c r="A25" s="28" t="s">
        <v>61</v>
      </c>
      <c r="B25" s="28" t="s">
        <v>124</v>
      </c>
      <c r="C25" s="28" t="s">
        <v>125</v>
      </c>
      <c r="D25" s="44">
        <v>61.5045454545455</v>
      </c>
      <c r="E25" s="45" t="s">
        <v>64</v>
      </c>
      <c r="F25" s="45">
        <v>10</v>
      </c>
      <c r="G25" s="44" t="s">
        <v>65</v>
      </c>
      <c r="H25" s="44">
        <v>9</v>
      </c>
      <c r="I25" s="28">
        <v>2.25</v>
      </c>
      <c r="J25" s="28" t="s">
        <v>123</v>
      </c>
      <c r="K25" s="28">
        <v>0.5</v>
      </c>
      <c r="L25" s="28"/>
      <c r="M25" s="31"/>
      <c r="N25" s="28">
        <f t="shared" si="3"/>
        <v>21.75</v>
      </c>
      <c r="O25" s="28">
        <f t="shared" si="4"/>
        <v>24.976363636363651</v>
      </c>
      <c r="P25" s="28">
        <v>3.496</v>
      </c>
      <c r="Q25" s="28">
        <f t="shared" si="5"/>
        <v>84.960000000000008</v>
      </c>
      <c r="R25" s="28"/>
      <c r="S25" s="28"/>
      <c r="T25" s="28">
        <f t="shared" si="6"/>
        <v>50.976000000000006</v>
      </c>
      <c r="U25" s="28">
        <v>71.5</v>
      </c>
      <c r="V25" s="46">
        <v>7.15</v>
      </c>
      <c r="W25" s="28"/>
      <c r="X25" s="28"/>
      <c r="Y25" s="28"/>
      <c r="Z25" s="28"/>
      <c r="AA25" s="45"/>
      <c r="AB25" s="45"/>
      <c r="AC25" s="28">
        <f t="shared" si="7"/>
        <v>0</v>
      </c>
      <c r="AD25" s="47" t="s">
        <v>126</v>
      </c>
      <c r="AE25" s="28">
        <v>0.25</v>
      </c>
      <c r="AF25" s="28" t="s">
        <v>87</v>
      </c>
      <c r="AG25" s="28">
        <v>0.25</v>
      </c>
      <c r="AH25" s="28">
        <f t="shared" si="8"/>
        <v>0.5</v>
      </c>
      <c r="AI25" s="28" t="s">
        <v>127</v>
      </c>
      <c r="AJ25" s="28" t="s">
        <v>128</v>
      </c>
      <c r="AK25" s="28">
        <v>4.9000000000000004</v>
      </c>
      <c r="AL25" s="31" t="s">
        <v>1327</v>
      </c>
      <c r="AM25" s="28">
        <v>0.5</v>
      </c>
      <c r="AN25" s="28"/>
      <c r="AO25" s="28"/>
      <c r="AP25" s="28">
        <f t="shared" si="9"/>
        <v>5.4</v>
      </c>
      <c r="AQ25" s="28"/>
      <c r="AR25" s="28"/>
      <c r="AS25" s="28"/>
      <c r="AT25" s="28"/>
      <c r="AU25" s="28"/>
      <c r="AV25" s="28" t="s">
        <v>129</v>
      </c>
      <c r="AW25" s="28">
        <v>0.5</v>
      </c>
      <c r="AX25" s="28">
        <f t="shared" si="0"/>
        <v>0.5</v>
      </c>
      <c r="AY25" s="28">
        <f t="shared" si="10"/>
        <v>83.102363636363663</v>
      </c>
      <c r="AZ25" s="28">
        <f t="shared" si="11"/>
        <v>6.4</v>
      </c>
      <c r="BA25" s="28">
        <f t="shared" si="12"/>
        <v>89.502363636363668</v>
      </c>
      <c r="BB25" s="28">
        <f t="shared" si="1"/>
        <v>15</v>
      </c>
      <c r="BC25" s="28">
        <f t="shared" si="2"/>
        <v>7</v>
      </c>
      <c r="BD25" s="28">
        <f t="shared" si="13"/>
        <v>15</v>
      </c>
      <c r="BE25" s="47"/>
      <c r="BF25" s="47"/>
      <c r="BG25" s="47"/>
      <c r="BH25" s="47"/>
    </row>
    <row r="26" spans="1:60" s="27" customFormat="1" x14ac:dyDescent="0.25">
      <c r="A26" s="28" t="s">
        <v>61</v>
      </c>
      <c r="B26" s="28" t="s">
        <v>130</v>
      </c>
      <c r="C26" s="28" t="s">
        <v>131</v>
      </c>
      <c r="D26" s="44">
        <v>60.2009090909091</v>
      </c>
      <c r="E26" s="45" t="s">
        <v>64</v>
      </c>
      <c r="F26" s="45">
        <v>10</v>
      </c>
      <c r="G26" s="44" t="s">
        <v>65</v>
      </c>
      <c r="H26" s="44">
        <v>9</v>
      </c>
      <c r="I26" s="28"/>
      <c r="J26" s="28"/>
      <c r="K26" s="28"/>
      <c r="L26" s="28"/>
      <c r="M26" s="31"/>
      <c r="N26" s="28">
        <f t="shared" si="3"/>
        <v>19</v>
      </c>
      <c r="O26" s="28">
        <f t="shared" si="4"/>
        <v>23.760272727272731</v>
      </c>
      <c r="P26" s="28">
        <v>2.8959999999999999</v>
      </c>
      <c r="Q26" s="28">
        <f t="shared" si="5"/>
        <v>78.960000000000008</v>
      </c>
      <c r="R26" s="28"/>
      <c r="S26" s="28"/>
      <c r="T26" s="28">
        <f t="shared" si="6"/>
        <v>47.376000000000005</v>
      </c>
      <c r="U26" s="28">
        <v>70</v>
      </c>
      <c r="V26" s="46">
        <v>7</v>
      </c>
      <c r="W26" s="28"/>
      <c r="X26" s="28"/>
      <c r="Y26" s="28"/>
      <c r="Z26" s="28"/>
      <c r="AA26" s="45"/>
      <c r="AB26" s="50"/>
      <c r="AC26" s="28">
        <f t="shared" si="7"/>
        <v>0</v>
      </c>
      <c r="AD26" s="28"/>
      <c r="AE26" s="28"/>
      <c r="AF26" s="28"/>
      <c r="AG26" s="28"/>
      <c r="AH26" s="28">
        <f t="shared" si="8"/>
        <v>0</v>
      </c>
      <c r="AI26" s="28"/>
      <c r="AJ26" s="28"/>
      <c r="AK26" s="28"/>
      <c r="AL26" s="28"/>
      <c r="AM26" s="28"/>
      <c r="AN26" s="28"/>
      <c r="AO26" s="28"/>
      <c r="AP26" s="28">
        <f t="shared" si="9"/>
        <v>0</v>
      </c>
      <c r="AQ26" s="28"/>
      <c r="AR26" s="28"/>
      <c r="AS26" s="28"/>
      <c r="AT26" s="28"/>
      <c r="AU26" s="28"/>
      <c r="AV26" s="28"/>
      <c r="AW26" s="28"/>
      <c r="AX26" s="28">
        <f t="shared" si="0"/>
        <v>0</v>
      </c>
      <c r="AY26" s="28">
        <f t="shared" si="10"/>
        <v>78.13627272727274</v>
      </c>
      <c r="AZ26" s="28">
        <f t="shared" si="11"/>
        <v>0</v>
      </c>
      <c r="BA26" s="28">
        <f t="shared" si="12"/>
        <v>78.13627272727274</v>
      </c>
      <c r="BB26" s="28">
        <f t="shared" si="1"/>
        <v>35</v>
      </c>
      <c r="BC26" s="28">
        <f t="shared" si="2"/>
        <v>39</v>
      </c>
      <c r="BD26" s="28">
        <f t="shared" si="13"/>
        <v>35</v>
      </c>
      <c r="BE26" s="47"/>
      <c r="BF26" s="47"/>
      <c r="BG26" s="47"/>
      <c r="BH26" s="47"/>
    </row>
    <row r="27" spans="1:60" s="27" customFormat="1" x14ac:dyDescent="0.25">
      <c r="A27" s="28" t="s">
        <v>61</v>
      </c>
      <c r="B27" s="28" t="s">
        <v>132</v>
      </c>
      <c r="C27" s="28" t="s">
        <v>133</v>
      </c>
      <c r="D27" s="44">
        <v>57.365454545454497</v>
      </c>
      <c r="E27" s="45" t="s">
        <v>64</v>
      </c>
      <c r="F27" s="45">
        <v>10</v>
      </c>
      <c r="G27" s="44" t="s">
        <v>64</v>
      </c>
      <c r="H27" s="44">
        <v>8</v>
      </c>
      <c r="I27" s="28"/>
      <c r="J27" s="28"/>
      <c r="K27" s="28"/>
      <c r="L27" s="28"/>
      <c r="M27" s="31"/>
      <c r="N27" s="28">
        <f t="shared" si="3"/>
        <v>18</v>
      </c>
      <c r="O27" s="28">
        <f t="shared" si="4"/>
        <v>22.609636363636348</v>
      </c>
      <c r="P27" s="28">
        <v>1.897</v>
      </c>
      <c r="Q27" s="28">
        <f t="shared" si="5"/>
        <v>68.97</v>
      </c>
      <c r="R27" s="28"/>
      <c r="S27" s="28"/>
      <c r="T27" s="28">
        <f t="shared" si="6"/>
        <v>41.381999999999998</v>
      </c>
      <c r="U27" s="28">
        <v>55</v>
      </c>
      <c r="V27" s="46">
        <v>5.5</v>
      </c>
      <c r="W27" s="28"/>
      <c r="X27" s="28"/>
      <c r="Y27" s="28"/>
      <c r="Z27" s="28"/>
      <c r="AA27" s="45"/>
      <c r="AB27" s="50"/>
      <c r="AC27" s="28">
        <f t="shared" si="7"/>
        <v>0</v>
      </c>
      <c r="AD27" s="28"/>
      <c r="AE27" s="28"/>
      <c r="AF27" s="28"/>
      <c r="AG27" s="28"/>
      <c r="AH27" s="28">
        <f t="shared" si="8"/>
        <v>0</v>
      </c>
      <c r="AI27" s="28"/>
      <c r="AJ27" s="28"/>
      <c r="AK27" s="28"/>
      <c r="AL27" s="28"/>
      <c r="AM27" s="28"/>
      <c r="AN27" s="28"/>
      <c r="AO27" s="28"/>
      <c r="AP27" s="28">
        <f t="shared" si="9"/>
        <v>0</v>
      </c>
      <c r="AQ27" s="28"/>
      <c r="AR27" s="28"/>
      <c r="AS27" s="28"/>
      <c r="AT27" s="28"/>
      <c r="AU27" s="28"/>
      <c r="AV27" s="28"/>
      <c r="AW27" s="28"/>
      <c r="AX27" s="28">
        <f t="shared" si="0"/>
        <v>0</v>
      </c>
      <c r="AY27" s="28">
        <f t="shared" si="10"/>
        <v>69.491636363636346</v>
      </c>
      <c r="AZ27" s="28">
        <f t="shared" si="11"/>
        <v>0</v>
      </c>
      <c r="BA27" s="28">
        <f t="shared" si="12"/>
        <v>69.491636363636346</v>
      </c>
      <c r="BB27" s="28">
        <f t="shared" si="1"/>
        <v>66</v>
      </c>
      <c r="BC27" s="28">
        <f t="shared" si="2"/>
        <v>70</v>
      </c>
      <c r="BD27" s="28">
        <f t="shared" si="13"/>
        <v>66</v>
      </c>
      <c r="BE27" s="47"/>
      <c r="BF27" s="47"/>
      <c r="BG27" s="47"/>
      <c r="BH27" s="47"/>
    </row>
    <row r="28" spans="1:60" s="27" customFormat="1" x14ac:dyDescent="0.25">
      <c r="A28" s="28" t="s">
        <v>61</v>
      </c>
      <c r="B28" s="28" t="s">
        <v>134</v>
      </c>
      <c r="C28" s="28" t="s">
        <v>135</v>
      </c>
      <c r="D28" s="44">
        <v>60.443636363636401</v>
      </c>
      <c r="E28" s="45" t="s">
        <v>64</v>
      </c>
      <c r="F28" s="45">
        <v>10</v>
      </c>
      <c r="G28" s="44" t="s">
        <v>64</v>
      </c>
      <c r="H28" s="44">
        <v>8</v>
      </c>
      <c r="I28" s="28"/>
      <c r="J28" s="28"/>
      <c r="K28" s="28"/>
      <c r="L28" s="28"/>
      <c r="M28" s="31"/>
      <c r="N28" s="28">
        <f t="shared" si="3"/>
        <v>18</v>
      </c>
      <c r="O28" s="28">
        <f t="shared" si="4"/>
        <v>23.533090909090919</v>
      </c>
      <c r="P28" s="28">
        <v>2.1909999999999998</v>
      </c>
      <c r="Q28" s="28">
        <f t="shared" si="5"/>
        <v>71.91</v>
      </c>
      <c r="R28" s="28"/>
      <c r="S28" s="28"/>
      <c r="T28" s="28">
        <f t="shared" si="6"/>
        <v>43.145999999999994</v>
      </c>
      <c r="U28" s="28">
        <v>75.5</v>
      </c>
      <c r="V28" s="46">
        <v>7.55</v>
      </c>
      <c r="W28" s="28"/>
      <c r="X28" s="28"/>
      <c r="Y28" s="28"/>
      <c r="Z28" s="28"/>
      <c r="AA28" s="45"/>
      <c r="AB28" s="50"/>
      <c r="AC28" s="28">
        <f t="shared" si="7"/>
        <v>0</v>
      </c>
      <c r="AD28" s="47" t="s">
        <v>70</v>
      </c>
      <c r="AE28" s="28">
        <v>0.125</v>
      </c>
      <c r="AF28" s="28"/>
      <c r="AG28" s="28"/>
      <c r="AH28" s="28">
        <f t="shared" si="8"/>
        <v>0.125</v>
      </c>
      <c r="AI28" s="28"/>
      <c r="AJ28" s="28"/>
      <c r="AK28" s="28"/>
      <c r="AL28" s="28"/>
      <c r="AM28" s="28"/>
      <c r="AN28" s="28"/>
      <c r="AO28" s="28"/>
      <c r="AP28" s="28">
        <f t="shared" si="9"/>
        <v>0</v>
      </c>
      <c r="AQ28" s="28"/>
      <c r="AR28" s="28"/>
      <c r="AS28" s="28"/>
      <c r="AT28" s="28"/>
      <c r="AU28" s="28"/>
      <c r="AV28" s="28"/>
      <c r="AW28" s="28"/>
      <c r="AX28" s="28">
        <f t="shared" si="0"/>
        <v>0</v>
      </c>
      <c r="AY28" s="28">
        <f t="shared" si="10"/>
        <v>74.229090909090914</v>
      </c>
      <c r="AZ28" s="28">
        <f t="shared" si="11"/>
        <v>0.125</v>
      </c>
      <c r="BA28" s="28">
        <f t="shared" si="12"/>
        <v>74.354090909090914</v>
      </c>
      <c r="BB28" s="28">
        <f t="shared" si="1"/>
        <v>57</v>
      </c>
      <c r="BC28" s="28">
        <f t="shared" si="2"/>
        <v>59</v>
      </c>
      <c r="BD28" s="28">
        <f t="shared" si="13"/>
        <v>57</v>
      </c>
      <c r="BE28" s="47"/>
      <c r="BF28" s="47"/>
      <c r="BG28" s="47"/>
      <c r="BH28" s="47"/>
    </row>
    <row r="29" spans="1:60" s="27" customFormat="1" x14ac:dyDescent="0.25">
      <c r="A29" s="28" t="s">
        <v>61</v>
      </c>
      <c r="B29" s="28" t="s">
        <v>136</v>
      </c>
      <c r="C29" s="28" t="s">
        <v>137</v>
      </c>
      <c r="D29" s="44">
        <v>55.718181818181797</v>
      </c>
      <c r="E29" s="45" t="s">
        <v>64</v>
      </c>
      <c r="F29" s="45">
        <v>10</v>
      </c>
      <c r="G29" s="44" t="s">
        <v>65</v>
      </c>
      <c r="H29" s="44">
        <v>9</v>
      </c>
      <c r="I29" s="28">
        <v>1.95</v>
      </c>
      <c r="J29" s="28"/>
      <c r="K29" s="28"/>
      <c r="L29" s="28"/>
      <c r="M29" s="31"/>
      <c r="N29" s="28">
        <f t="shared" si="3"/>
        <v>20.95</v>
      </c>
      <c r="O29" s="28">
        <f t="shared" si="4"/>
        <v>23.000454545454538</v>
      </c>
      <c r="P29" s="28">
        <v>3.2040000000000002</v>
      </c>
      <c r="Q29" s="28">
        <f t="shared" si="5"/>
        <v>82.039999999999992</v>
      </c>
      <c r="R29" s="28"/>
      <c r="S29" s="28"/>
      <c r="T29" s="28">
        <f t="shared" si="6"/>
        <v>49.223999999999997</v>
      </c>
      <c r="U29" s="28">
        <v>60</v>
      </c>
      <c r="V29" s="46">
        <v>6</v>
      </c>
      <c r="W29" s="28"/>
      <c r="X29" s="28"/>
      <c r="Y29" s="28"/>
      <c r="Z29" s="28"/>
      <c r="AA29" s="45"/>
      <c r="AB29" s="50"/>
      <c r="AC29" s="28">
        <f t="shared" si="7"/>
        <v>0</v>
      </c>
      <c r="AD29" s="28" t="s">
        <v>70</v>
      </c>
      <c r="AE29" s="28">
        <v>0.125</v>
      </c>
      <c r="AF29" s="28"/>
      <c r="AG29" s="28"/>
      <c r="AH29" s="28">
        <f t="shared" si="8"/>
        <v>0.125</v>
      </c>
      <c r="AI29" s="28" t="s">
        <v>138</v>
      </c>
      <c r="AJ29" s="28" t="s">
        <v>138</v>
      </c>
      <c r="AK29" s="28">
        <v>1.6</v>
      </c>
      <c r="AL29" s="28"/>
      <c r="AM29" s="28"/>
      <c r="AN29" s="28"/>
      <c r="AO29" s="28"/>
      <c r="AP29" s="28">
        <f t="shared" si="9"/>
        <v>1.6</v>
      </c>
      <c r="AQ29" s="28"/>
      <c r="AR29" s="28"/>
      <c r="AS29" s="28"/>
      <c r="AT29" s="28"/>
      <c r="AU29" s="28"/>
      <c r="AV29" s="28"/>
      <c r="AW29" s="28"/>
      <c r="AX29" s="28">
        <f t="shared" si="0"/>
        <v>0</v>
      </c>
      <c r="AY29" s="28">
        <f t="shared" si="10"/>
        <v>78.224454545454535</v>
      </c>
      <c r="AZ29" s="28">
        <f t="shared" si="11"/>
        <v>1.7250000000000001</v>
      </c>
      <c r="BA29" s="28">
        <f t="shared" si="12"/>
        <v>79.949454545454529</v>
      </c>
      <c r="BB29" s="28">
        <f t="shared" si="1"/>
        <v>26</v>
      </c>
      <c r="BC29" s="28">
        <f t="shared" si="2"/>
        <v>33</v>
      </c>
      <c r="BD29" s="28">
        <f t="shared" si="13"/>
        <v>26</v>
      </c>
      <c r="BE29" s="47"/>
      <c r="BF29" s="47"/>
      <c r="BG29" s="47"/>
      <c r="BH29" s="47"/>
    </row>
    <row r="30" spans="1:60" s="27" customFormat="1" x14ac:dyDescent="0.25">
      <c r="A30" s="28" t="s">
        <v>61</v>
      </c>
      <c r="B30" s="28" t="s">
        <v>139</v>
      </c>
      <c r="C30" s="28" t="s">
        <v>140</v>
      </c>
      <c r="D30" s="44">
        <v>59.1681818181818</v>
      </c>
      <c r="E30" s="45" t="s">
        <v>64</v>
      </c>
      <c r="F30" s="45">
        <v>10</v>
      </c>
      <c r="G30" s="44" t="s">
        <v>64</v>
      </c>
      <c r="H30" s="44">
        <v>8</v>
      </c>
      <c r="I30" s="28"/>
      <c r="J30" s="28"/>
      <c r="K30" s="28"/>
      <c r="L30" s="28"/>
      <c r="M30" s="31"/>
      <c r="N30" s="28">
        <f t="shared" si="3"/>
        <v>18</v>
      </c>
      <c r="O30" s="28">
        <f t="shared" si="4"/>
        <v>23.15045454545454</v>
      </c>
      <c r="P30" s="28">
        <v>2.585</v>
      </c>
      <c r="Q30" s="28">
        <f t="shared" si="5"/>
        <v>75.849999999999994</v>
      </c>
      <c r="R30" s="28"/>
      <c r="S30" s="28"/>
      <c r="T30" s="28">
        <f t="shared" si="6"/>
        <v>45.51</v>
      </c>
      <c r="U30" s="28">
        <v>75</v>
      </c>
      <c r="V30" s="46">
        <v>7.5</v>
      </c>
      <c r="W30" s="28"/>
      <c r="X30" s="28"/>
      <c r="Y30" s="28"/>
      <c r="Z30" s="28"/>
      <c r="AA30" s="45"/>
      <c r="AB30" s="50"/>
      <c r="AC30" s="28">
        <f t="shared" si="7"/>
        <v>0</v>
      </c>
      <c r="AD30" s="28"/>
      <c r="AE30" s="28"/>
      <c r="AF30" s="28"/>
      <c r="AG30" s="28"/>
      <c r="AH30" s="28">
        <f t="shared" si="8"/>
        <v>0</v>
      </c>
      <c r="AI30" s="28"/>
      <c r="AJ30" s="28"/>
      <c r="AK30" s="28"/>
      <c r="AL30" s="28"/>
      <c r="AM30" s="28"/>
      <c r="AN30" s="28"/>
      <c r="AO30" s="28"/>
      <c r="AP30" s="28">
        <f t="shared" si="9"/>
        <v>0</v>
      </c>
      <c r="AQ30" s="28"/>
      <c r="AR30" s="28"/>
      <c r="AS30" s="28"/>
      <c r="AT30" s="28"/>
      <c r="AU30" s="28"/>
      <c r="AV30" s="28"/>
      <c r="AW30" s="28"/>
      <c r="AX30" s="28">
        <f t="shared" si="0"/>
        <v>0</v>
      </c>
      <c r="AY30" s="28">
        <f t="shared" si="10"/>
        <v>76.160454545454542</v>
      </c>
      <c r="AZ30" s="28">
        <f t="shared" si="11"/>
        <v>0</v>
      </c>
      <c r="BA30" s="28">
        <f t="shared" si="12"/>
        <v>76.160454545454542</v>
      </c>
      <c r="BB30" s="28">
        <f t="shared" si="1"/>
        <v>45</v>
      </c>
      <c r="BC30" s="28">
        <f t="shared" si="2"/>
        <v>51</v>
      </c>
      <c r="BD30" s="28">
        <f t="shared" si="13"/>
        <v>45</v>
      </c>
      <c r="BE30" s="47"/>
      <c r="BF30" s="47"/>
      <c r="BG30" s="47"/>
      <c r="BH30" s="47"/>
    </row>
    <row r="31" spans="1:60" s="27" customFormat="1" x14ac:dyDescent="0.25">
      <c r="A31" s="28" t="s">
        <v>61</v>
      </c>
      <c r="B31" s="28" t="s">
        <v>141</v>
      </c>
      <c r="C31" s="28" t="s">
        <v>142</v>
      </c>
      <c r="D31" s="44">
        <v>59.6636363636364</v>
      </c>
      <c r="E31" s="45" t="s">
        <v>64</v>
      </c>
      <c r="F31" s="45">
        <v>10</v>
      </c>
      <c r="G31" s="44" t="s">
        <v>64</v>
      </c>
      <c r="H31" s="44">
        <v>8</v>
      </c>
      <c r="I31" s="28"/>
      <c r="J31" s="28"/>
      <c r="K31" s="28"/>
      <c r="L31" s="28"/>
      <c r="M31" s="31"/>
      <c r="N31" s="28">
        <f t="shared" si="3"/>
        <v>18</v>
      </c>
      <c r="O31" s="28">
        <f t="shared" si="4"/>
        <v>23.299090909090918</v>
      </c>
      <c r="P31" s="28">
        <v>2.484</v>
      </c>
      <c r="Q31" s="28">
        <f t="shared" si="5"/>
        <v>74.84</v>
      </c>
      <c r="R31" s="28"/>
      <c r="S31" s="28"/>
      <c r="T31" s="28">
        <f t="shared" si="6"/>
        <v>44.904000000000003</v>
      </c>
      <c r="U31" s="28">
        <v>71.5</v>
      </c>
      <c r="V31" s="46">
        <v>7.15</v>
      </c>
      <c r="W31" s="28"/>
      <c r="X31" s="28"/>
      <c r="Y31" s="28"/>
      <c r="Z31" s="28"/>
      <c r="AA31" s="45"/>
      <c r="AB31" s="50"/>
      <c r="AC31" s="28">
        <f t="shared" si="7"/>
        <v>0</v>
      </c>
      <c r="AD31" s="28"/>
      <c r="AE31" s="28"/>
      <c r="AF31" s="28"/>
      <c r="AG31" s="28"/>
      <c r="AH31" s="28">
        <f t="shared" si="8"/>
        <v>0</v>
      </c>
      <c r="AI31" s="28"/>
      <c r="AJ31" s="28"/>
      <c r="AK31" s="28"/>
      <c r="AL31" s="28"/>
      <c r="AM31" s="28"/>
      <c r="AN31" s="28"/>
      <c r="AO31" s="28"/>
      <c r="AP31" s="28">
        <f t="shared" si="9"/>
        <v>0</v>
      </c>
      <c r="AQ31" s="28"/>
      <c r="AR31" s="28"/>
      <c r="AS31" s="28"/>
      <c r="AT31" s="28"/>
      <c r="AU31" s="28"/>
      <c r="AV31" s="28"/>
      <c r="AW31" s="28"/>
      <c r="AX31" s="28">
        <f t="shared" si="0"/>
        <v>0</v>
      </c>
      <c r="AY31" s="28">
        <f t="shared" si="10"/>
        <v>75.353090909090923</v>
      </c>
      <c r="AZ31" s="28">
        <f t="shared" si="11"/>
        <v>0</v>
      </c>
      <c r="BA31" s="28">
        <f t="shared" si="12"/>
        <v>75.353090909090923</v>
      </c>
      <c r="BB31" s="28">
        <f t="shared" si="1"/>
        <v>50</v>
      </c>
      <c r="BC31" s="28">
        <f t="shared" si="2"/>
        <v>53</v>
      </c>
      <c r="BD31" s="28">
        <f t="shared" si="13"/>
        <v>50</v>
      </c>
      <c r="BE31" s="47"/>
      <c r="BF31" s="47"/>
      <c r="BG31" s="47"/>
      <c r="BH31" s="47"/>
    </row>
    <row r="32" spans="1:60" s="27" customFormat="1" x14ac:dyDescent="0.25">
      <c r="A32" s="28" t="s">
        <v>61</v>
      </c>
      <c r="B32" s="28" t="s">
        <v>143</v>
      </c>
      <c r="C32" s="28" t="s">
        <v>144</v>
      </c>
      <c r="D32" s="44">
        <v>59.498181818181799</v>
      </c>
      <c r="E32" s="45" t="s">
        <v>64</v>
      </c>
      <c r="F32" s="45">
        <v>10</v>
      </c>
      <c r="G32" s="44" t="s">
        <v>64</v>
      </c>
      <c r="H32" s="44">
        <v>8</v>
      </c>
      <c r="I32" s="28"/>
      <c r="J32" s="28"/>
      <c r="K32" s="28"/>
      <c r="L32" s="28"/>
      <c r="M32" s="31"/>
      <c r="N32" s="28">
        <f t="shared" si="3"/>
        <v>18</v>
      </c>
      <c r="O32" s="28">
        <f t="shared" si="4"/>
        <v>23.249454545454537</v>
      </c>
      <c r="P32" s="28">
        <v>1.8740000000000001</v>
      </c>
      <c r="Q32" s="28">
        <f t="shared" si="5"/>
        <v>68.740000000000009</v>
      </c>
      <c r="R32" s="28"/>
      <c r="S32" s="28"/>
      <c r="T32" s="28">
        <f t="shared" si="6"/>
        <v>41.244000000000007</v>
      </c>
      <c r="U32" s="51">
        <v>64.5</v>
      </c>
      <c r="V32" s="52">
        <v>6.45</v>
      </c>
      <c r="W32" s="28"/>
      <c r="X32" s="28"/>
      <c r="Y32" s="28"/>
      <c r="Z32" s="31"/>
      <c r="AA32" s="45"/>
      <c r="AB32" s="50"/>
      <c r="AC32" s="28">
        <f t="shared" si="7"/>
        <v>0</v>
      </c>
      <c r="AD32" s="28"/>
      <c r="AE32" s="28"/>
      <c r="AF32" s="28"/>
      <c r="AG32" s="28"/>
      <c r="AH32" s="28">
        <f t="shared" si="8"/>
        <v>0</v>
      </c>
      <c r="AI32" s="28"/>
      <c r="AJ32" s="28"/>
      <c r="AK32" s="28"/>
      <c r="AL32" s="28"/>
      <c r="AM32" s="28"/>
      <c r="AN32" s="28"/>
      <c r="AO32" s="28"/>
      <c r="AP32" s="28">
        <f t="shared" si="9"/>
        <v>0</v>
      </c>
      <c r="AQ32" s="28"/>
      <c r="AR32" s="28"/>
      <c r="AS32" s="51"/>
      <c r="AT32" s="51"/>
      <c r="AU32" s="51"/>
      <c r="AV32" s="28"/>
      <c r="AW32" s="28"/>
      <c r="AX32" s="28">
        <f t="shared" si="0"/>
        <v>0</v>
      </c>
      <c r="AY32" s="28">
        <f t="shared" si="10"/>
        <v>70.943454545454543</v>
      </c>
      <c r="AZ32" s="28">
        <f t="shared" si="11"/>
        <v>0</v>
      </c>
      <c r="BA32" s="28">
        <f t="shared" si="12"/>
        <v>70.943454545454543</v>
      </c>
      <c r="BB32" s="28">
        <f t="shared" si="1"/>
        <v>68</v>
      </c>
      <c r="BC32" s="28">
        <f t="shared" si="2"/>
        <v>68</v>
      </c>
      <c r="BD32" s="28">
        <f t="shared" si="13"/>
        <v>68</v>
      </c>
      <c r="BE32" s="47"/>
      <c r="BF32" s="47"/>
      <c r="BG32" s="47"/>
      <c r="BH32" s="47"/>
    </row>
    <row r="33" spans="1:60" s="27" customFormat="1" x14ac:dyDescent="0.25">
      <c r="A33" s="28" t="s">
        <v>61</v>
      </c>
      <c r="B33" s="28" t="s">
        <v>145</v>
      </c>
      <c r="C33" s="28" t="s">
        <v>146</v>
      </c>
      <c r="D33" s="44">
        <v>61.054545454545497</v>
      </c>
      <c r="E33" s="45" t="s">
        <v>64</v>
      </c>
      <c r="F33" s="45">
        <v>10</v>
      </c>
      <c r="G33" s="44" t="s">
        <v>65</v>
      </c>
      <c r="H33" s="44">
        <v>9</v>
      </c>
      <c r="I33" s="28">
        <v>2.0249999999999999</v>
      </c>
      <c r="J33" s="28"/>
      <c r="K33" s="28"/>
      <c r="L33" s="28"/>
      <c r="M33" s="31"/>
      <c r="N33" s="28">
        <f t="shared" si="3"/>
        <v>21.024999999999999</v>
      </c>
      <c r="O33" s="28">
        <f t="shared" si="4"/>
        <v>24.623863636363648</v>
      </c>
      <c r="P33" s="28">
        <v>3.3079999999999998</v>
      </c>
      <c r="Q33" s="28">
        <f t="shared" si="5"/>
        <v>83.08</v>
      </c>
      <c r="R33" s="28"/>
      <c r="S33" s="28"/>
      <c r="T33" s="28">
        <f t="shared" si="6"/>
        <v>49.847999999999999</v>
      </c>
      <c r="U33" s="28">
        <v>77.5</v>
      </c>
      <c r="V33" s="46">
        <v>7.75</v>
      </c>
      <c r="W33" s="28"/>
      <c r="X33" s="28"/>
      <c r="Y33" s="28"/>
      <c r="Z33" s="28"/>
      <c r="AA33" s="45"/>
      <c r="AB33" s="50"/>
      <c r="AC33" s="28">
        <f t="shared" si="7"/>
        <v>0</v>
      </c>
      <c r="AD33" s="28" t="s">
        <v>70</v>
      </c>
      <c r="AE33" s="28">
        <v>0.125</v>
      </c>
      <c r="AF33" s="28"/>
      <c r="AG33" s="28"/>
      <c r="AH33" s="28">
        <f t="shared" si="8"/>
        <v>0.125</v>
      </c>
      <c r="AI33" s="28" t="s">
        <v>147</v>
      </c>
      <c r="AJ33" s="28" t="s">
        <v>148</v>
      </c>
      <c r="AK33" s="28">
        <v>2.8</v>
      </c>
      <c r="AL33" s="28" t="s">
        <v>149</v>
      </c>
      <c r="AM33" s="28">
        <v>0.25</v>
      </c>
      <c r="AN33" s="28"/>
      <c r="AO33" s="28"/>
      <c r="AP33" s="28">
        <f t="shared" si="9"/>
        <v>3.05</v>
      </c>
      <c r="AQ33" s="28"/>
      <c r="AR33" s="28"/>
      <c r="AS33" s="28"/>
      <c r="AT33" s="28"/>
      <c r="AU33" s="28"/>
      <c r="AV33" s="28" t="s">
        <v>150</v>
      </c>
      <c r="AW33" s="28">
        <v>0.2</v>
      </c>
      <c r="AX33" s="28">
        <f t="shared" si="0"/>
        <v>0.2</v>
      </c>
      <c r="AY33" s="28">
        <f t="shared" si="10"/>
        <v>82.221863636363651</v>
      </c>
      <c r="AZ33" s="28">
        <f t="shared" si="11"/>
        <v>3.375</v>
      </c>
      <c r="BA33" s="28">
        <f t="shared" si="12"/>
        <v>85.596863636363651</v>
      </c>
      <c r="BB33" s="28">
        <f t="shared" si="1"/>
        <v>21</v>
      </c>
      <c r="BC33" s="28">
        <f t="shared" si="2"/>
        <v>13</v>
      </c>
      <c r="BD33" s="28">
        <f t="shared" si="13"/>
        <v>21</v>
      </c>
      <c r="BE33" s="47"/>
      <c r="BF33" s="47"/>
      <c r="BG33" s="47"/>
      <c r="BH33" s="47"/>
    </row>
    <row r="34" spans="1:60" s="27" customFormat="1" x14ac:dyDescent="0.25">
      <c r="A34" s="28" t="s">
        <v>61</v>
      </c>
      <c r="B34" s="28" t="s">
        <v>151</v>
      </c>
      <c r="C34" s="28" t="s">
        <v>152</v>
      </c>
      <c r="D34" s="44">
        <v>60.859090909090902</v>
      </c>
      <c r="E34" s="45" t="s">
        <v>64</v>
      </c>
      <c r="F34" s="45">
        <v>10</v>
      </c>
      <c r="G34" s="44" t="s">
        <v>65</v>
      </c>
      <c r="H34" s="44">
        <v>9</v>
      </c>
      <c r="I34" s="28"/>
      <c r="J34" s="28"/>
      <c r="K34" s="28"/>
      <c r="L34" s="28"/>
      <c r="M34" s="31"/>
      <c r="N34" s="28">
        <f t="shared" si="3"/>
        <v>19</v>
      </c>
      <c r="O34" s="28">
        <f t="shared" si="4"/>
        <v>23.957727272727269</v>
      </c>
      <c r="P34" s="28">
        <v>3.4009999999999998</v>
      </c>
      <c r="Q34" s="28">
        <f t="shared" si="5"/>
        <v>84.009999999999991</v>
      </c>
      <c r="R34" s="28"/>
      <c r="S34" s="28"/>
      <c r="T34" s="28">
        <f t="shared" si="6"/>
        <v>50.405999999999992</v>
      </c>
      <c r="U34" s="28">
        <v>75</v>
      </c>
      <c r="V34" s="46">
        <v>7.5</v>
      </c>
      <c r="W34" s="28"/>
      <c r="X34" s="28"/>
      <c r="Y34" s="28"/>
      <c r="Z34" s="28"/>
      <c r="AA34" s="45"/>
      <c r="AB34" s="50"/>
      <c r="AC34" s="28">
        <f t="shared" si="7"/>
        <v>0</v>
      </c>
      <c r="AD34" s="28" t="s">
        <v>70</v>
      </c>
      <c r="AE34" s="28">
        <v>0.125</v>
      </c>
      <c r="AF34" s="28"/>
      <c r="AG34" s="28"/>
      <c r="AH34" s="28">
        <f t="shared" si="8"/>
        <v>0.125</v>
      </c>
      <c r="AI34" s="28" t="s">
        <v>153</v>
      </c>
      <c r="AJ34" s="28" t="s">
        <v>153</v>
      </c>
      <c r="AK34" s="28">
        <v>0.5</v>
      </c>
      <c r="AL34" s="28"/>
      <c r="AM34" s="28"/>
      <c r="AN34" s="28"/>
      <c r="AO34" s="28"/>
      <c r="AP34" s="28">
        <f t="shared" si="9"/>
        <v>0.5</v>
      </c>
      <c r="AQ34" s="28"/>
      <c r="AR34" s="28"/>
      <c r="AS34" s="28"/>
      <c r="AT34" s="28"/>
      <c r="AU34" s="28"/>
      <c r="AV34" s="28"/>
      <c r="AW34" s="28"/>
      <c r="AX34" s="28">
        <f t="shared" si="0"/>
        <v>0</v>
      </c>
      <c r="AY34" s="28">
        <f t="shared" si="10"/>
        <v>81.86372727272726</v>
      </c>
      <c r="AZ34" s="28">
        <f t="shared" si="11"/>
        <v>0.625</v>
      </c>
      <c r="BA34" s="28">
        <f t="shared" si="12"/>
        <v>82.48872727272726</v>
      </c>
      <c r="BB34" s="28">
        <f t="shared" si="1"/>
        <v>17</v>
      </c>
      <c r="BC34" s="28">
        <f t="shared" si="2"/>
        <v>22</v>
      </c>
      <c r="BD34" s="28">
        <f t="shared" si="13"/>
        <v>17</v>
      </c>
      <c r="BE34" s="47"/>
      <c r="BF34" s="47"/>
      <c r="BG34" s="47"/>
      <c r="BH34" s="47"/>
    </row>
    <row r="35" spans="1:60" s="27" customFormat="1" x14ac:dyDescent="0.25">
      <c r="A35" s="28" t="s">
        <v>61</v>
      </c>
      <c r="B35" s="28" t="s">
        <v>154</v>
      </c>
      <c r="C35" s="28" t="s">
        <v>155</v>
      </c>
      <c r="D35" s="44">
        <v>59.3972727272727</v>
      </c>
      <c r="E35" s="45" t="s">
        <v>64</v>
      </c>
      <c r="F35" s="45">
        <v>10</v>
      </c>
      <c r="G35" s="44" t="s">
        <v>65</v>
      </c>
      <c r="H35" s="44">
        <v>9</v>
      </c>
      <c r="I35" s="28">
        <v>0.67500000000000004</v>
      </c>
      <c r="J35" s="28"/>
      <c r="K35" s="28"/>
      <c r="L35" s="28"/>
      <c r="M35" s="31"/>
      <c r="N35" s="28">
        <f t="shared" si="3"/>
        <v>19.675000000000001</v>
      </c>
      <c r="O35" s="28">
        <f t="shared" si="4"/>
        <v>23.721681818181811</v>
      </c>
      <c r="P35" s="28">
        <v>2.996</v>
      </c>
      <c r="Q35" s="28">
        <f t="shared" si="5"/>
        <v>79.960000000000008</v>
      </c>
      <c r="R35" s="28"/>
      <c r="S35" s="28"/>
      <c r="T35" s="28">
        <f t="shared" si="6"/>
        <v>47.976000000000006</v>
      </c>
      <c r="U35" s="28">
        <v>75</v>
      </c>
      <c r="V35" s="46">
        <v>7.5</v>
      </c>
      <c r="W35" s="28"/>
      <c r="X35" s="28"/>
      <c r="Y35" s="28"/>
      <c r="Z35" s="28"/>
      <c r="AA35" s="45"/>
      <c r="AB35" s="50"/>
      <c r="AC35" s="28">
        <f t="shared" si="7"/>
        <v>0</v>
      </c>
      <c r="AD35" s="28"/>
      <c r="AE35" s="28"/>
      <c r="AF35" s="28"/>
      <c r="AG35" s="28"/>
      <c r="AH35" s="28">
        <f t="shared" si="8"/>
        <v>0</v>
      </c>
      <c r="AI35" s="28"/>
      <c r="AJ35" s="28"/>
      <c r="AK35" s="28"/>
      <c r="AL35" s="28"/>
      <c r="AM35" s="28"/>
      <c r="AN35" s="28"/>
      <c r="AO35" s="28"/>
      <c r="AP35" s="28">
        <f t="shared" si="9"/>
        <v>0</v>
      </c>
      <c r="AQ35" s="28"/>
      <c r="AR35" s="28"/>
      <c r="AS35" s="28"/>
      <c r="AT35" s="28"/>
      <c r="AU35" s="28"/>
      <c r="AV35" s="28"/>
      <c r="AW35" s="28"/>
      <c r="AX35" s="28">
        <f t="shared" si="0"/>
        <v>0</v>
      </c>
      <c r="AY35" s="28">
        <f t="shared" si="10"/>
        <v>79.19768181818182</v>
      </c>
      <c r="AZ35" s="28">
        <f t="shared" si="11"/>
        <v>0</v>
      </c>
      <c r="BA35" s="28">
        <f t="shared" si="12"/>
        <v>79.19768181818182</v>
      </c>
      <c r="BB35" s="28">
        <f t="shared" si="1"/>
        <v>33</v>
      </c>
      <c r="BC35" s="28">
        <f t="shared" si="2"/>
        <v>36</v>
      </c>
      <c r="BD35" s="28">
        <f t="shared" si="13"/>
        <v>33</v>
      </c>
      <c r="BE35" s="47"/>
      <c r="BF35" s="47"/>
      <c r="BG35" s="47"/>
      <c r="BH35" s="47"/>
    </row>
    <row r="36" spans="1:60" s="27" customFormat="1" x14ac:dyDescent="0.25">
      <c r="A36" s="28" t="s">
        <v>61</v>
      </c>
      <c r="B36" s="28" t="s">
        <v>156</v>
      </c>
      <c r="C36" s="28" t="s">
        <v>157</v>
      </c>
      <c r="D36" s="44">
        <v>58.781818181818203</v>
      </c>
      <c r="E36" s="45" t="s">
        <v>64</v>
      </c>
      <c r="F36" s="45">
        <v>10</v>
      </c>
      <c r="G36" s="44" t="s">
        <v>65</v>
      </c>
      <c r="H36" s="44">
        <v>9</v>
      </c>
      <c r="I36" s="28"/>
      <c r="J36" s="28"/>
      <c r="K36" s="28"/>
      <c r="L36" s="28"/>
      <c r="M36" s="31"/>
      <c r="N36" s="28">
        <f t="shared" si="3"/>
        <v>19</v>
      </c>
      <c r="O36" s="28">
        <f t="shared" si="4"/>
        <v>23.334545454545463</v>
      </c>
      <c r="P36" s="28">
        <v>1.764</v>
      </c>
      <c r="Q36" s="28">
        <f t="shared" si="5"/>
        <v>67.64</v>
      </c>
      <c r="R36" s="28"/>
      <c r="S36" s="28"/>
      <c r="T36" s="28">
        <f t="shared" si="6"/>
        <v>40.583999999999996</v>
      </c>
      <c r="U36" s="28">
        <v>75</v>
      </c>
      <c r="V36" s="46">
        <v>7.5</v>
      </c>
      <c r="W36" s="28"/>
      <c r="X36" s="28"/>
      <c r="Y36" s="28"/>
      <c r="Z36" s="28"/>
      <c r="AA36" s="45"/>
      <c r="AB36" s="50"/>
      <c r="AC36" s="28">
        <f t="shared" si="7"/>
        <v>0</v>
      </c>
      <c r="AD36" s="28"/>
      <c r="AE36" s="28"/>
      <c r="AF36" s="28"/>
      <c r="AG36" s="28"/>
      <c r="AH36" s="28">
        <f t="shared" si="8"/>
        <v>0</v>
      </c>
      <c r="AI36" s="28"/>
      <c r="AJ36" s="28"/>
      <c r="AK36" s="28"/>
      <c r="AL36" s="28"/>
      <c r="AM36" s="28"/>
      <c r="AN36" s="28"/>
      <c r="AO36" s="28"/>
      <c r="AP36" s="28">
        <f t="shared" si="9"/>
        <v>0</v>
      </c>
      <c r="AQ36" s="28"/>
      <c r="AR36" s="28"/>
      <c r="AS36" s="28"/>
      <c r="AT36" s="28"/>
      <c r="AU36" s="28"/>
      <c r="AV36" s="28"/>
      <c r="AW36" s="28"/>
      <c r="AX36" s="28">
        <f t="shared" si="0"/>
        <v>0</v>
      </c>
      <c r="AY36" s="28">
        <f t="shared" si="10"/>
        <v>71.418545454545466</v>
      </c>
      <c r="AZ36" s="28">
        <f t="shared" si="11"/>
        <v>0</v>
      </c>
      <c r="BA36" s="28">
        <f t="shared" si="12"/>
        <v>71.418545454545466</v>
      </c>
      <c r="BB36" s="28">
        <f t="shared" si="1"/>
        <v>70</v>
      </c>
      <c r="BC36" s="28">
        <f t="shared" si="2"/>
        <v>67</v>
      </c>
      <c r="BD36" s="28">
        <f t="shared" si="13"/>
        <v>70</v>
      </c>
      <c r="BE36" s="47"/>
      <c r="BF36" s="47"/>
      <c r="BG36" s="47"/>
      <c r="BH36" s="47"/>
    </row>
    <row r="37" spans="1:60" s="27" customFormat="1" x14ac:dyDescent="0.25">
      <c r="A37" s="28" t="s">
        <v>61</v>
      </c>
      <c r="B37" s="28" t="s">
        <v>158</v>
      </c>
      <c r="C37" s="28" t="s">
        <v>159</v>
      </c>
      <c r="D37" s="44">
        <v>59.908181818181802</v>
      </c>
      <c r="E37" s="45" t="s">
        <v>64</v>
      </c>
      <c r="F37" s="45">
        <v>10</v>
      </c>
      <c r="G37" s="44" t="s">
        <v>64</v>
      </c>
      <c r="H37" s="44">
        <v>8</v>
      </c>
      <c r="I37" s="28"/>
      <c r="J37" s="28"/>
      <c r="K37" s="28"/>
      <c r="L37" s="28"/>
      <c r="M37" s="31"/>
      <c r="N37" s="28">
        <f t="shared" si="3"/>
        <v>18</v>
      </c>
      <c r="O37" s="28">
        <f t="shared" si="4"/>
        <v>23.372454545454541</v>
      </c>
      <c r="P37" s="28">
        <v>3.5329999999999999</v>
      </c>
      <c r="Q37" s="28">
        <f t="shared" si="5"/>
        <v>85.33</v>
      </c>
      <c r="R37" s="28" t="s">
        <v>160</v>
      </c>
      <c r="S37" s="28">
        <v>0.3</v>
      </c>
      <c r="T37" s="28">
        <f t="shared" si="6"/>
        <v>51.377999999999993</v>
      </c>
      <c r="U37" s="28">
        <v>79.5</v>
      </c>
      <c r="V37" s="46">
        <v>7.95</v>
      </c>
      <c r="W37" s="28" t="s">
        <v>161</v>
      </c>
      <c r="X37" s="28">
        <v>3.5</v>
      </c>
      <c r="Y37" s="28"/>
      <c r="Z37" s="28"/>
      <c r="AA37" s="45"/>
      <c r="AB37" s="50"/>
      <c r="AC37" s="28">
        <f t="shared" si="7"/>
        <v>3.5</v>
      </c>
      <c r="AD37" s="28"/>
      <c r="AE37" s="28"/>
      <c r="AF37" s="28"/>
      <c r="AG37" s="28"/>
      <c r="AH37" s="28">
        <f t="shared" si="8"/>
        <v>0</v>
      </c>
      <c r="AI37" s="28"/>
      <c r="AJ37" s="28"/>
      <c r="AK37" s="28"/>
      <c r="AL37" s="28"/>
      <c r="AM37" s="28"/>
      <c r="AN37" s="28"/>
      <c r="AO37" s="28"/>
      <c r="AP37" s="28">
        <f t="shared" si="9"/>
        <v>0</v>
      </c>
      <c r="AQ37" s="28"/>
      <c r="AR37" s="28"/>
      <c r="AS37" s="28"/>
      <c r="AT37" s="28"/>
      <c r="AU37" s="28"/>
      <c r="AV37" s="28"/>
      <c r="AW37" s="28"/>
      <c r="AX37" s="28">
        <f t="shared" ref="AX37:AX76" si="14">AU37+AW37+AR37</f>
        <v>0</v>
      </c>
      <c r="AY37" s="28">
        <f t="shared" si="10"/>
        <v>82.700454545454534</v>
      </c>
      <c r="AZ37" s="28">
        <f t="shared" si="11"/>
        <v>3.5</v>
      </c>
      <c r="BA37" s="28">
        <f t="shared" si="12"/>
        <v>86.200454545454534</v>
      </c>
      <c r="BB37" s="28">
        <f t="shared" ref="BB37:BB68" si="15">RANK(P37,P:P)</f>
        <v>13</v>
      </c>
      <c r="BC37" s="28">
        <f t="shared" ref="BC37:BC68" si="16">RANK(BA37,BA:BA)</f>
        <v>12</v>
      </c>
      <c r="BD37" s="28">
        <f t="shared" si="13"/>
        <v>12</v>
      </c>
      <c r="BE37" s="47"/>
      <c r="BF37" s="47"/>
      <c r="BG37" s="47"/>
      <c r="BH37" s="47"/>
    </row>
    <row r="38" spans="1:60" s="27" customFormat="1" x14ac:dyDescent="0.25">
      <c r="A38" s="28" t="s">
        <v>61</v>
      </c>
      <c r="B38" s="28" t="s">
        <v>162</v>
      </c>
      <c r="C38" s="28" t="s">
        <v>163</v>
      </c>
      <c r="D38" s="44">
        <v>58.991818181818203</v>
      </c>
      <c r="E38" s="45" t="s">
        <v>64</v>
      </c>
      <c r="F38" s="45">
        <v>10</v>
      </c>
      <c r="G38" s="44" t="s">
        <v>64</v>
      </c>
      <c r="H38" s="44">
        <v>8</v>
      </c>
      <c r="I38" s="28"/>
      <c r="J38" s="28"/>
      <c r="K38" s="28"/>
      <c r="L38" s="28"/>
      <c r="M38" s="31"/>
      <c r="N38" s="28">
        <f t="shared" ref="N38:N76" si="17">(F38+H38+I38+K38+M38)</f>
        <v>18</v>
      </c>
      <c r="O38" s="28">
        <f t="shared" ref="O38:O76" si="18">(D38+N38)*0.3</f>
        <v>23.097545454545461</v>
      </c>
      <c r="P38" s="28">
        <v>2.6619999999999999</v>
      </c>
      <c r="Q38" s="28">
        <f t="shared" ref="Q38:Q76" si="19">P38*10+50</f>
        <v>76.62</v>
      </c>
      <c r="R38" s="28"/>
      <c r="S38" s="28"/>
      <c r="T38" s="28">
        <f t="shared" ref="T38:T76" si="20">(Q38+S38)*0.6</f>
        <v>45.972000000000001</v>
      </c>
      <c r="U38" s="28">
        <v>71</v>
      </c>
      <c r="V38" s="46">
        <v>7.1</v>
      </c>
      <c r="W38" s="28"/>
      <c r="X38" s="28"/>
      <c r="Y38" s="28"/>
      <c r="Z38" s="28"/>
      <c r="AA38" s="45"/>
      <c r="AB38" s="50"/>
      <c r="AC38" s="28">
        <f t="shared" ref="AC38:AC76" si="21">X38+Z38+AB38</f>
        <v>0</v>
      </c>
      <c r="AD38" s="28"/>
      <c r="AE38" s="28"/>
      <c r="AF38" s="28"/>
      <c r="AG38" s="28"/>
      <c r="AH38" s="28">
        <f t="shared" ref="AH38:AH76" si="22">AE38+AG38</f>
        <v>0</v>
      </c>
      <c r="AI38" s="28"/>
      <c r="AJ38" s="28"/>
      <c r="AK38" s="28"/>
      <c r="AL38" s="28"/>
      <c r="AM38" s="28"/>
      <c r="AN38" s="28"/>
      <c r="AO38" s="28"/>
      <c r="AP38" s="28">
        <f t="shared" ref="AP38:AP76" si="23">SUM(AK38,AM38,AO38)</f>
        <v>0</v>
      </c>
      <c r="AQ38" s="28"/>
      <c r="AR38" s="28"/>
      <c r="AS38" s="28"/>
      <c r="AT38" s="28"/>
      <c r="AU38" s="28"/>
      <c r="AV38" s="28"/>
      <c r="AW38" s="28"/>
      <c r="AX38" s="28">
        <f t="shared" si="14"/>
        <v>0</v>
      </c>
      <c r="AY38" s="28">
        <f t="shared" ref="AY38:AY76" si="24">O38+T38+V38</f>
        <v>76.169545454545457</v>
      </c>
      <c r="AZ38" s="28">
        <f t="shared" ref="AZ38:AZ76" si="25">AC38+AH38+AP38+AX38</f>
        <v>0</v>
      </c>
      <c r="BA38" s="28">
        <f t="shared" ref="BA38:BA76" si="26">AY38+AZ38</f>
        <v>76.169545454545457</v>
      </c>
      <c r="BB38" s="28">
        <f t="shared" si="15"/>
        <v>41</v>
      </c>
      <c r="BC38" s="28">
        <f t="shared" si="16"/>
        <v>50</v>
      </c>
      <c r="BD38" s="28">
        <f t="shared" si="13"/>
        <v>41</v>
      </c>
      <c r="BE38" s="47"/>
      <c r="BF38" s="47"/>
      <c r="BG38" s="47"/>
      <c r="BH38" s="47"/>
    </row>
    <row r="39" spans="1:60" s="27" customFormat="1" x14ac:dyDescent="0.25">
      <c r="A39" s="28" t="s">
        <v>61</v>
      </c>
      <c r="B39" s="28" t="s">
        <v>164</v>
      </c>
      <c r="C39" s="28" t="s">
        <v>165</v>
      </c>
      <c r="D39" s="44">
        <v>60.090909090909101</v>
      </c>
      <c r="E39" s="45" t="s">
        <v>64</v>
      </c>
      <c r="F39" s="45">
        <v>10</v>
      </c>
      <c r="G39" s="44" t="s">
        <v>64</v>
      </c>
      <c r="H39" s="44">
        <v>8</v>
      </c>
      <c r="I39" s="28"/>
      <c r="J39" s="28"/>
      <c r="K39" s="28"/>
      <c r="L39" s="28"/>
      <c r="M39" s="31"/>
      <c r="N39" s="28">
        <f t="shared" si="17"/>
        <v>18</v>
      </c>
      <c r="O39" s="28">
        <f t="shared" si="18"/>
        <v>23.427272727272726</v>
      </c>
      <c r="P39" s="28">
        <v>2.6320000000000001</v>
      </c>
      <c r="Q39" s="28">
        <f t="shared" si="19"/>
        <v>76.319999999999993</v>
      </c>
      <c r="R39" s="28"/>
      <c r="S39" s="28"/>
      <c r="T39" s="28">
        <f t="shared" si="20"/>
        <v>45.791999999999994</v>
      </c>
      <c r="U39" s="28">
        <v>76.5</v>
      </c>
      <c r="V39" s="46">
        <v>7.65</v>
      </c>
      <c r="W39" s="28"/>
      <c r="X39" s="28"/>
      <c r="Y39" s="28"/>
      <c r="Z39" s="28"/>
      <c r="AA39" s="45"/>
      <c r="AB39" s="50"/>
      <c r="AC39" s="28">
        <f t="shared" si="21"/>
        <v>0</v>
      </c>
      <c r="AD39" s="28" t="s">
        <v>70</v>
      </c>
      <c r="AE39" s="28">
        <v>0.125</v>
      </c>
      <c r="AF39" s="28"/>
      <c r="AG39" s="28"/>
      <c r="AH39" s="28">
        <f t="shared" si="22"/>
        <v>0.125</v>
      </c>
      <c r="AI39" s="28" t="s">
        <v>153</v>
      </c>
      <c r="AJ39" s="28" t="s">
        <v>153</v>
      </c>
      <c r="AK39" s="28">
        <v>0.5</v>
      </c>
      <c r="AL39" s="28"/>
      <c r="AM39" s="28"/>
      <c r="AN39" s="28"/>
      <c r="AO39" s="28"/>
      <c r="AP39" s="28">
        <f t="shared" si="23"/>
        <v>0.5</v>
      </c>
      <c r="AQ39" s="28"/>
      <c r="AR39" s="28"/>
      <c r="AS39" s="28"/>
      <c r="AT39" s="28"/>
      <c r="AU39" s="28"/>
      <c r="AV39" s="28"/>
      <c r="AW39" s="28"/>
      <c r="AX39" s="28">
        <f t="shared" si="14"/>
        <v>0</v>
      </c>
      <c r="AY39" s="28">
        <f t="shared" si="24"/>
        <v>76.86927272727273</v>
      </c>
      <c r="AZ39" s="28">
        <f t="shared" si="25"/>
        <v>0.625</v>
      </c>
      <c r="BA39" s="28">
        <f t="shared" si="26"/>
        <v>77.49427272727273</v>
      </c>
      <c r="BB39" s="28">
        <f t="shared" si="15"/>
        <v>43</v>
      </c>
      <c r="BC39" s="28">
        <f t="shared" si="16"/>
        <v>42</v>
      </c>
      <c r="BD39" s="28">
        <f t="shared" si="13"/>
        <v>43</v>
      </c>
      <c r="BE39" s="47"/>
      <c r="BF39" s="47"/>
      <c r="BG39" s="47"/>
      <c r="BH39" s="47"/>
    </row>
    <row r="40" spans="1:60" s="27" customFormat="1" x14ac:dyDescent="0.25">
      <c r="A40" s="28" t="s">
        <v>166</v>
      </c>
      <c r="B40" s="28" t="s">
        <v>167</v>
      </c>
      <c r="C40" s="28" t="s">
        <v>168</v>
      </c>
      <c r="D40" s="44">
        <v>0</v>
      </c>
      <c r="E40" s="45" t="s">
        <v>64</v>
      </c>
      <c r="F40" s="45">
        <v>10</v>
      </c>
      <c r="G40" s="44" t="s">
        <v>169</v>
      </c>
      <c r="H40" s="44">
        <v>7</v>
      </c>
      <c r="I40" s="28"/>
      <c r="J40" s="28"/>
      <c r="K40" s="28"/>
      <c r="L40" s="28"/>
      <c r="M40" s="31"/>
      <c r="N40" s="28">
        <f t="shared" si="17"/>
        <v>17</v>
      </c>
      <c r="O40" s="28">
        <f t="shared" si="18"/>
        <v>5.0999999999999996</v>
      </c>
      <c r="P40" s="28">
        <v>1.9330000000000001</v>
      </c>
      <c r="Q40" s="28">
        <f t="shared" si="19"/>
        <v>69.33</v>
      </c>
      <c r="R40" s="28"/>
      <c r="S40" s="28"/>
      <c r="T40" s="28">
        <f t="shared" si="20"/>
        <v>41.597999999999999</v>
      </c>
      <c r="U40" s="28">
        <v>0</v>
      </c>
      <c r="V40" s="46">
        <v>0</v>
      </c>
      <c r="W40" s="28"/>
      <c r="X40" s="28"/>
      <c r="Y40" s="28"/>
      <c r="Z40" s="28"/>
      <c r="AA40" s="45"/>
      <c r="AB40" s="50"/>
      <c r="AC40" s="28">
        <f t="shared" si="21"/>
        <v>0</v>
      </c>
      <c r="AD40" s="28"/>
      <c r="AE40" s="28"/>
      <c r="AF40" s="28"/>
      <c r="AG40" s="28"/>
      <c r="AH40" s="28">
        <f t="shared" si="22"/>
        <v>0</v>
      </c>
      <c r="AI40" s="28"/>
      <c r="AJ40" s="28"/>
      <c r="AK40" s="28"/>
      <c r="AL40" s="28"/>
      <c r="AM40" s="28"/>
      <c r="AN40" s="28"/>
      <c r="AO40" s="28"/>
      <c r="AP40" s="28">
        <f t="shared" si="23"/>
        <v>0</v>
      </c>
      <c r="AQ40" s="28"/>
      <c r="AR40" s="28"/>
      <c r="AS40" s="28"/>
      <c r="AT40" s="28"/>
      <c r="AU40" s="28"/>
      <c r="AV40" s="28"/>
      <c r="AW40" s="28"/>
      <c r="AX40" s="28">
        <f t="shared" si="14"/>
        <v>0</v>
      </c>
      <c r="AY40" s="28">
        <f t="shared" si="24"/>
        <v>46.698</v>
      </c>
      <c r="AZ40" s="28">
        <f t="shared" si="25"/>
        <v>0</v>
      </c>
      <c r="BA40" s="28">
        <f t="shared" si="26"/>
        <v>46.698</v>
      </c>
      <c r="BB40" s="28">
        <f t="shared" si="15"/>
        <v>65</v>
      </c>
      <c r="BC40" s="28">
        <f t="shared" si="16"/>
        <v>72</v>
      </c>
      <c r="BD40" s="28">
        <f t="shared" si="13"/>
        <v>65</v>
      </c>
      <c r="BE40" s="47"/>
      <c r="BF40" s="47"/>
      <c r="BG40" s="47"/>
      <c r="BH40" s="47"/>
    </row>
    <row r="41" spans="1:60" s="27" customFormat="1" ht="11.9" customHeight="1" x14ac:dyDescent="0.25">
      <c r="A41" s="28" t="s">
        <v>166</v>
      </c>
      <c r="B41" s="28" t="s">
        <v>170</v>
      </c>
      <c r="C41" s="28" t="s">
        <v>171</v>
      </c>
      <c r="D41" s="44">
        <v>63.941176470588204</v>
      </c>
      <c r="E41" s="45" t="s">
        <v>64</v>
      </c>
      <c r="F41" s="45">
        <v>10</v>
      </c>
      <c r="G41" s="44" t="s">
        <v>65</v>
      </c>
      <c r="H41" s="44">
        <v>9</v>
      </c>
      <c r="I41" s="28">
        <v>2.9249999999999998</v>
      </c>
      <c r="J41" s="28"/>
      <c r="K41" s="28"/>
      <c r="L41" s="28"/>
      <c r="M41" s="31"/>
      <c r="N41" s="28">
        <f t="shared" si="17"/>
        <v>21.925000000000001</v>
      </c>
      <c r="O41" s="28">
        <f t="shared" si="18"/>
        <v>25.759852941176458</v>
      </c>
      <c r="P41" s="28">
        <v>3.5579999999999998</v>
      </c>
      <c r="Q41" s="28">
        <f t="shared" si="19"/>
        <v>85.58</v>
      </c>
      <c r="R41" s="28"/>
      <c r="S41" s="28"/>
      <c r="T41" s="28">
        <f t="shared" si="20"/>
        <v>51.347999999999999</v>
      </c>
      <c r="U41" s="28">
        <v>72</v>
      </c>
      <c r="V41" s="46">
        <v>7.2</v>
      </c>
      <c r="W41" s="28"/>
      <c r="X41" s="28"/>
      <c r="Y41" s="28" t="s">
        <v>172</v>
      </c>
      <c r="Z41" s="28">
        <v>0.2</v>
      </c>
      <c r="AA41" s="45"/>
      <c r="AB41" s="50"/>
      <c r="AC41" s="28">
        <f t="shared" si="21"/>
        <v>0.2</v>
      </c>
      <c r="AD41" s="28" t="s">
        <v>70</v>
      </c>
      <c r="AE41" s="28">
        <v>0.125</v>
      </c>
      <c r="AF41" s="28"/>
      <c r="AG41" s="28"/>
      <c r="AH41" s="28">
        <f t="shared" si="22"/>
        <v>0.125</v>
      </c>
      <c r="AI41" s="53" t="s">
        <v>173</v>
      </c>
      <c r="AJ41" s="53" t="s">
        <v>173</v>
      </c>
      <c r="AK41" s="28">
        <v>3.55</v>
      </c>
      <c r="AL41" s="28"/>
      <c r="AM41" s="28"/>
      <c r="AN41" s="28"/>
      <c r="AO41" s="28"/>
      <c r="AP41" s="28">
        <f t="shared" si="23"/>
        <v>3.55</v>
      </c>
      <c r="AQ41" s="28"/>
      <c r="AR41" s="28"/>
      <c r="AS41" s="28"/>
      <c r="AT41" s="28"/>
      <c r="AU41" s="28"/>
      <c r="AV41" s="28"/>
      <c r="AW41" s="28"/>
      <c r="AX41" s="28">
        <f t="shared" si="14"/>
        <v>0</v>
      </c>
      <c r="AY41" s="28">
        <f t="shared" si="24"/>
        <v>84.307852941176463</v>
      </c>
      <c r="AZ41" s="28">
        <f t="shared" si="25"/>
        <v>3.875</v>
      </c>
      <c r="BA41" s="28">
        <f t="shared" si="26"/>
        <v>88.182852941176463</v>
      </c>
      <c r="BB41" s="28">
        <f t="shared" si="15"/>
        <v>12</v>
      </c>
      <c r="BC41" s="28">
        <f t="shared" si="16"/>
        <v>9</v>
      </c>
      <c r="BD41" s="28">
        <f t="shared" si="13"/>
        <v>13</v>
      </c>
      <c r="BE41" s="47"/>
      <c r="BF41" s="47"/>
      <c r="BG41" s="47"/>
      <c r="BH41" s="47"/>
    </row>
    <row r="42" spans="1:60" s="27" customFormat="1" x14ac:dyDescent="0.25">
      <c r="A42" s="28" t="s">
        <v>166</v>
      </c>
      <c r="B42" s="28" t="s">
        <v>174</v>
      </c>
      <c r="C42" s="28" t="s">
        <v>175</v>
      </c>
      <c r="D42" s="44">
        <v>63.941176470588204</v>
      </c>
      <c r="E42" s="45" t="s">
        <v>64</v>
      </c>
      <c r="F42" s="45">
        <v>10</v>
      </c>
      <c r="G42" s="44" t="s">
        <v>65</v>
      </c>
      <c r="H42" s="44">
        <v>9</v>
      </c>
      <c r="I42" s="28">
        <v>2.1749999999999998</v>
      </c>
      <c r="J42" s="28"/>
      <c r="K42" s="28"/>
      <c r="L42" s="28"/>
      <c r="M42" s="31"/>
      <c r="N42" s="28">
        <f t="shared" si="17"/>
        <v>21.175000000000001</v>
      </c>
      <c r="O42" s="28">
        <f t="shared" si="18"/>
        <v>25.53485294117646</v>
      </c>
      <c r="P42" s="28">
        <v>1.7869999999999999</v>
      </c>
      <c r="Q42" s="28">
        <f t="shared" si="19"/>
        <v>67.87</v>
      </c>
      <c r="R42" s="28"/>
      <c r="S42" s="28"/>
      <c r="T42" s="28">
        <f t="shared" si="20"/>
        <v>40.722000000000001</v>
      </c>
      <c r="U42" s="28">
        <v>62.5</v>
      </c>
      <c r="V42" s="46">
        <v>6.25</v>
      </c>
      <c r="W42" s="28"/>
      <c r="X42" s="28"/>
      <c r="Y42" s="28"/>
      <c r="Z42" s="28"/>
      <c r="AA42" s="45"/>
      <c r="AB42" s="45"/>
      <c r="AC42" s="28">
        <f t="shared" si="21"/>
        <v>0</v>
      </c>
      <c r="AD42" s="28" t="s">
        <v>176</v>
      </c>
      <c r="AE42" s="28">
        <v>0.5</v>
      </c>
      <c r="AF42" s="28"/>
      <c r="AG42" s="28"/>
      <c r="AH42" s="28">
        <f t="shared" si="22"/>
        <v>0.5</v>
      </c>
      <c r="AI42" s="28"/>
      <c r="AJ42" s="28"/>
      <c r="AK42" s="28"/>
      <c r="AL42" s="28"/>
      <c r="AM42" s="28"/>
      <c r="AN42" s="28"/>
      <c r="AO42" s="28"/>
      <c r="AP42" s="28">
        <f t="shared" si="23"/>
        <v>0</v>
      </c>
      <c r="AQ42" s="28"/>
      <c r="AR42" s="28"/>
      <c r="AS42" s="28"/>
      <c r="AT42" s="28"/>
      <c r="AU42" s="28"/>
      <c r="AV42" s="28"/>
      <c r="AW42" s="28"/>
      <c r="AX42" s="28">
        <f t="shared" si="14"/>
        <v>0</v>
      </c>
      <c r="AY42" s="28">
        <f t="shared" si="24"/>
        <v>72.506852941176462</v>
      </c>
      <c r="AZ42" s="28">
        <f t="shared" si="25"/>
        <v>0.5</v>
      </c>
      <c r="BA42" s="28">
        <f t="shared" si="26"/>
        <v>73.006852941176462</v>
      </c>
      <c r="BB42" s="28">
        <f t="shared" si="15"/>
        <v>69</v>
      </c>
      <c r="BC42" s="28">
        <f t="shared" si="16"/>
        <v>63</v>
      </c>
      <c r="BD42" s="28">
        <f t="shared" si="13"/>
        <v>69</v>
      </c>
      <c r="BE42" s="47"/>
      <c r="BF42" s="47"/>
      <c r="BG42" s="47"/>
      <c r="BH42" s="47"/>
    </row>
    <row r="43" spans="1:60" s="27" customFormat="1" x14ac:dyDescent="0.25">
      <c r="A43" s="28" t="s">
        <v>166</v>
      </c>
      <c r="B43" s="28" t="s">
        <v>177</v>
      </c>
      <c r="C43" s="28" t="s">
        <v>178</v>
      </c>
      <c r="D43" s="44">
        <v>0</v>
      </c>
      <c r="E43" s="45" t="s">
        <v>64</v>
      </c>
      <c r="F43" s="45">
        <v>10</v>
      </c>
      <c r="G43" s="44" t="s">
        <v>65</v>
      </c>
      <c r="H43" s="44">
        <v>9</v>
      </c>
      <c r="I43" s="28"/>
      <c r="J43" s="28"/>
      <c r="K43" s="28"/>
      <c r="L43" s="28"/>
      <c r="M43" s="31"/>
      <c r="N43" s="28">
        <f t="shared" si="17"/>
        <v>19</v>
      </c>
      <c r="O43" s="28">
        <f t="shared" si="18"/>
        <v>5.7</v>
      </c>
      <c r="P43" s="28">
        <v>1.387</v>
      </c>
      <c r="Q43" s="28">
        <f t="shared" si="19"/>
        <v>63.870000000000005</v>
      </c>
      <c r="R43" s="28"/>
      <c r="S43" s="28"/>
      <c r="T43" s="28">
        <f t="shared" si="20"/>
        <v>38.322000000000003</v>
      </c>
      <c r="U43" s="28">
        <v>70</v>
      </c>
      <c r="V43" s="46">
        <v>7</v>
      </c>
      <c r="W43" s="28"/>
      <c r="X43" s="28"/>
      <c r="Y43" s="28"/>
      <c r="Z43" s="28"/>
      <c r="AA43" s="45"/>
      <c r="AB43" s="45"/>
      <c r="AC43" s="28">
        <f t="shared" si="21"/>
        <v>0</v>
      </c>
      <c r="AD43" s="28"/>
      <c r="AE43" s="28"/>
      <c r="AF43" s="28"/>
      <c r="AG43" s="28"/>
      <c r="AH43" s="28">
        <f t="shared" si="22"/>
        <v>0</v>
      </c>
      <c r="AI43" s="28"/>
      <c r="AJ43" s="28"/>
      <c r="AK43" s="28"/>
      <c r="AL43" s="28"/>
      <c r="AM43" s="28"/>
      <c r="AN43" s="28"/>
      <c r="AO43" s="28"/>
      <c r="AP43" s="28">
        <f t="shared" si="23"/>
        <v>0</v>
      </c>
      <c r="AQ43" s="28"/>
      <c r="AR43" s="28"/>
      <c r="AS43" s="28"/>
      <c r="AT43" s="28"/>
      <c r="AU43" s="28"/>
      <c r="AV43" s="28"/>
      <c r="AW43" s="28"/>
      <c r="AX43" s="28">
        <f t="shared" si="14"/>
        <v>0</v>
      </c>
      <c r="AY43" s="28">
        <f t="shared" si="24"/>
        <v>51.022000000000006</v>
      </c>
      <c r="AZ43" s="28">
        <f t="shared" si="25"/>
        <v>0</v>
      </c>
      <c r="BA43" s="28">
        <f t="shared" si="26"/>
        <v>51.022000000000006</v>
      </c>
      <c r="BB43" s="28">
        <f t="shared" si="15"/>
        <v>72</v>
      </c>
      <c r="BC43" s="28">
        <f t="shared" si="16"/>
        <v>71</v>
      </c>
      <c r="BD43" s="28">
        <f t="shared" si="13"/>
        <v>72</v>
      </c>
      <c r="BE43" s="47"/>
      <c r="BF43" s="47"/>
      <c r="BG43" s="47"/>
      <c r="BH43" s="47"/>
    </row>
    <row r="44" spans="1:60" s="27" customFormat="1" x14ac:dyDescent="0.25">
      <c r="A44" s="28" t="s">
        <v>166</v>
      </c>
      <c r="B44" s="28" t="s">
        <v>179</v>
      </c>
      <c r="C44" s="28" t="s">
        <v>180</v>
      </c>
      <c r="D44" s="44">
        <v>63.188235294117597</v>
      </c>
      <c r="E44" s="45" t="s">
        <v>64</v>
      </c>
      <c r="F44" s="45">
        <v>10</v>
      </c>
      <c r="G44" s="44" t="s">
        <v>65</v>
      </c>
      <c r="H44" s="44">
        <v>9</v>
      </c>
      <c r="I44" s="28"/>
      <c r="J44" s="28"/>
      <c r="K44" s="28"/>
      <c r="L44" s="28"/>
      <c r="M44" s="31"/>
      <c r="N44" s="28">
        <f t="shared" si="17"/>
        <v>19</v>
      </c>
      <c r="O44" s="28">
        <f t="shared" si="18"/>
        <v>24.656470588235276</v>
      </c>
      <c r="P44" s="28">
        <v>3.7589999999999999</v>
      </c>
      <c r="Q44" s="28">
        <f t="shared" si="19"/>
        <v>87.59</v>
      </c>
      <c r="R44" s="28"/>
      <c r="S44" s="28"/>
      <c r="T44" s="28">
        <f t="shared" si="20"/>
        <v>52.554000000000002</v>
      </c>
      <c r="U44" s="28">
        <v>71.5</v>
      </c>
      <c r="V44" s="46">
        <v>7.15</v>
      </c>
      <c r="W44" s="28"/>
      <c r="X44" s="28"/>
      <c r="Y44" s="28"/>
      <c r="Z44" s="28"/>
      <c r="AA44" s="45"/>
      <c r="AB44" s="45"/>
      <c r="AC44" s="28">
        <f t="shared" si="21"/>
        <v>0</v>
      </c>
      <c r="AD44" s="28"/>
      <c r="AE44" s="28"/>
      <c r="AF44" s="28"/>
      <c r="AG44" s="28"/>
      <c r="AH44" s="28">
        <f t="shared" si="22"/>
        <v>0</v>
      </c>
      <c r="AI44" s="49" t="s">
        <v>1315</v>
      </c>
      <c r="AJ44" s="49" t="s">
        <v>1315</v>
      </c>
      <c r="AK44" s="28">
        <v>1.2</v>
      </c>
      <c r="AL44" s="28"/>
      <c r="AM44" s="28"/>
      <c r="AN44" s="28"/>
      <c r="AO44" s="28"/>
      <c r="AP44" s="28">
        <f t="shared" si="23"/>
        <v>1.2</v>
      </c>
      <c r="AQ44" s="28"/>
      <c r="AR44" s="28"/>
      <c r="AS44" s="28"/>
      <c r="AT44" s="28"/>
      <c r="AU44" s="28"/>
      <c r="AV44" s="28"/>
      <c r="AW44" s="28"/>
      <c r="AX44" s="28">
        <f t="shared" si="14"/>
        <v>0</v>
      </c>
      <c r="AY44" s="28">
        <f t="shared" si="24"/>
        <v>84.360470588235287</v>
      </c>
      <c r="AZ44" s="28">
        <f t="shared" si="25"/>
        <v>1.2</v>
      </c>
      <c r="BA44" s="28">
        <f t="shared" si="26"/>
        <v>85.56047058823529</v>
      </c>
      <c r="BB44" s="28">
        <f t="shared" si="15"/>
        <v>7</v>
      </c>
      <c r="BC44" s="28">
        <f t="shared" si="16"/>
        <v>14</v>
      </c>
      <c r="BD44" s="28">
        <f t="shared" si="13"/>
        <v>7</v>
      </c>
      <c r="BE44" s="47"/>
      <c r="BF44" s="47"/>
      <c r="BG44" s="47"/>
      <c r="BH44" s="47"/>
    </row>
    <row r="45" spans="1:60" s="27" customFormat="1" x14ac:dyDescent="0.25">
      <c r="A45" s="28" t="s">
        <v>166</v>
      </c>
      <c r="B45" s="28" t="s">
        <v>181</v>
      </c>
      <c r="C45" s="28" t="s">
        <v>182</v>
      </c>
      <c r="D45" s="44">
        <v>62.741176470588201</v>
      </c>
      <c r="E45" s="45" t="s">
        <v>64</v>
      </c>
      <c r="F45" s="45">
        <v>10</v>
      </c>
      <c r="G45" s="44" t="s">
        <v>65</v>
      </c>
      <c r="H45" s="44">
        <v>9</v>
      </c>
      <c r="I45" s="28"/>
      <c r="J45" s="28"/>
      <c r="K45" s="28"/>
      <c r="L45" s="28"/>
      <c r="M45" s="31"/>
      <c r="N45" s="28">
        <f t="shared" si="17"/>
        <v>19</v>
      </c>
      <c r="O45" s="28">
        <f t="shared" si="18"/>
        <v>24.522352941176461</v>
      </c>
      <c r="P45" s="28">
        <v>2.851</v>
      </c>
      <c r="Q45" s="28">
        <f t="shared" si="19"/>
        <v>78.509999999999991</v>
      </c>
      <c r="R45" s="28"/>
      <c r="S45" s="28"/>
      <c r="T45" s="28">
        <f t="shared" si="20"/>
        <v>47.105999999999995</v>
      </c>
      <c r="U45" s="28">
        <v>69</v>
      </c>
      <c r="V45" s="46">
        <v>6.9</v>
      </c>
      <c r="W45" s="28"/>
      <c r="X45" s="28"/>
      <c r="Y45" s="28"/>
      <c r="Z45" s="28"/>
      <c r="AA45" s="45"/>
      <c r="AB45" s="45"/>
      <c r="AC45" s="28">
        <f t="shared" si="21"/>
        <v>0</v>
      </c>
      <c r="AD45" s="28"/>
      <c r="AE45" s="28"/>
      <c r="AF45" s="28"/>
      <c r="AG45" s="28"/>
      <c r="AH45" s="28">
        <f t="shared" si="22"/>
        <v>0</v>
      </c>
      <c r="AI45" s="28"/>
      <c r="AJ45" s="28"/>
      <c r="AK45" s="28"/>
      <c r="AL45" s="28"/>
      <c r="AM45" s="28"/>
      <c r="AN45" s="28"/>
      <c r="AO45" s="28"/>
      <c r="AP45" s="28">
        <f t="shared" si="23"/>
        <v>0</v>
      </c>
      <c r="AQ45" s="28"/>
      <c r="AR45" s="28"/>
      <c r="AS45" s="28"/>
      <c r="AT45" s="28"/>
      <c r="AU45" s="28"/>
      <c r="AV45" s="28"/>
      <c r="AW45" s="28"/>
      <c r="AX45" s="28">
        <f t="shared" si="14"/>
        <v>0</v>
      </c>
      <c r="AY45" s="28">
        <f t="shared" si="24"/>
        <v>78.528352941176465</v>
      </c>
      <c r="AZ45" s="28">
        <f t="shared" si="25"/>
        <v>0</v>
      </c>
      <c r="BA45" s="28">
        <f t="shared" si="26"/>
        <v>78.528352941176465</v>
      </c>
      <c r="BB45" s="28">
        <f t="shared" si="15"/>
        <v>36</v>
      </c>
      <c r="BC45" s="28">
        <f t="shared" si="16"/>
        <v>38</v>
      </c>
      <c r="BD45" s="28">
        <f t="shared" si="13"/>
        <v>36</v>
      </c>
      <c r="BE45" s="47"/>
      <c r="BF45" s="47"/>
      <c r="BG45" s="47"/>
      <c r="BH45" s="47"/>
    </row>
    <row r="46" spans="1:60" s="27" customFormat="1" x14ac:dyDescent="0.25">
      <c r="A46" s="28" t="s">
        <v>166</v>
      </c>
      <c r="B46" s="28" t="s">
        <v>183</v>
      </c>
      <c r="C46" s="28" t="s">
        <v>184</v>
      </c>
      <c r="D46" s="44">
        <v>63.941176470588204</v>
      </c>
      <c r="E46" s="45" t="s">
        <v>64</v>
      </c>
      <c r="F46" s="45">
        <v>10</v>
      </c>
      <c r="G46" s="44" t="s">
        <v>65</v>
      </c>
      <c r="H46" s="44">
        <v>9</v>
      </c>
      <c r="I46" s="28"/>
      <c r="J46" s="28"/>
      <c r="K46" s="28"/>
      <c r="L46" s="28"/>
      <c r="M46" s="31"/>
      <c r="N46" s="28">
        <f t="shared" si="17"/>
        <v>19</v>
      </c>
      <c r="O46" s="28">
        <f t="shared" si="18"/>
        <v>24.88235294117646</v>
      </c>
      <c r="P46" s="28">
        <v>2.0209999999999999</v>
      </c>
      <c r="Q46" s="28">
        <f t="shared" si="19"/>
        <v>70.210000000000008</v>
      </c>
      <c r="R46" s="28"/>
      <c r="S46" s="28"/>
      <c r="T46" s="28">
        <f t="shared" si="20"/>
        <v>42.126000000000005</v>
      </c>
      <c r="U46" s="28">
        <v>69.5</v>
      </c>
      <c r="V46" s="46">
        <v>6.95</v>
      </c>
      <c r="W46" s="28"/>
      <c r="X46" s="28"/>
      <c r="Y46" s="28"/>
      <c r="Z46" s="28"/>
      <c r="AA46" s="45"/>
      <c r="AB46" s="45"/>
      <c r="AC46" s="28">
        <f t="shared" si="21"/>
        <v>0</v>
      </c>
      <c r="AD46" s="28"/>
      <c r="AE46" s="28"/>
      <c r="AF46" s="28"/>
      <c r="AG46" s="28"/>
      <c r="AH46" s="28">
        <f t="shared" si="22"/>
        <v>0</v>
      </c>
      <c r="AI46" s="28"/>
      <c r="AJ46" s="28"/>
      <c r="AK46" s="28"/>
      <c r="AL46" s="28"/>
      <c r="AM46" s="28"/>
      <c r="AN46" s="28"/>
      <c r="AO46" s="28"/>
      <c r="AP46" s="28">
        <f t="shared" si="23"/>
        <v>0</v>
      </c>
      <c r="AQ46" s="28"/>
      <c r="AR46" s="28"/>
      <c r="AS46" s="28"/>
      <c r="AT46" s="28"/>
      <c r="AU46" s="28"/>
      <c r="AV46" s="28"/>
      <c r="AW46" s="28"/>
      <c r="AX46" s="28">
        <f t="shared" si="14"/>
        <v>0</v>
      </c>
      <c r="AY46" s="28">
        <f t="shared" si="24"/>
        <v>73.958352941176472</v>
      </c>
      <c r="AZ46" s="28">
        <f t="shared" si="25"/>
        <v>0</v>
      </c>
      <c r="BA46" s="28">
        <f t="shared" si="26"/>
        <v>73.958352941176472</v>
      </c>
      <c r="BB46" s="28">
        <f t="shared" si="15"/>
        <v>63</v>
      </c>
      <c r="BC46" s="28">
        <f t="shared" si="16"/>
        <v>62</v>
      </c>
      <c r="BD46" s="28">
        <f t="shared" si="13"/>
        <v>63</v>
      </c>
      <c r="BE46" s="47"/>
      <c r="BF46" s="47"/>
      <c r="BG46" s="47"/>
      <c r="BH46" s="47"/>
    </row>
    <row r="47" spans="1:60" s="27" customFormat="1" x14ac:dyDescent="0.25">
      <c r="A47" s="28" t="s">
        <v>166</v>
      </c>
      <c r="B47" s="28" t="s">
        <v>185</v>
      </c>
      <c r="C47" s="28" t="s">
        <v>186</v>
      </c>
      <c r="D47" s="44">
        <v>63.941176470588204</v>
      </c>
      <c r="E47" s="45" t="s">
        <v>64</v>
      </c>
      <c r="F47" s="45">
        <v>10</v>
      </c>
      <c r="G47" s="44" t="s">
        <v>65</v>
      </c>
      <c r="H47" s="44">
        <v>9</v>
      </c>
      <c r="I47" s="28">
        <v>7.5</v>
      </c>
      <c r="J47" s="28"/>
      <c r="K47" s="28"/>
      <c r="L47" s="28"/>
      <c r="M47" s="31"/>
      <c r="N47" s="28">
        <f t="shared" si="17"/>
        <v>26.5</v>
      </c>
      <c r="O47" s="28">
        <f t="shared" si="18"/>
        <v>27.13235294117646</v>
      </c>
      <c r="P47" s="28">
        <v>4.085</v>
      </c>
      <c r="Q47" s="28">
        <f t="shared" si="19"/>
        <v>90.85</v>
      </c>
      <c r="R47" s="28"/>
      <c r="S47" s="28"/>
      <c r="T47" s="28">
        <f t="shared" si="20"/>
        <v>54.51</v>
      </c>
      <c r="U47" s="28">
        <v>73</v>
      </c>
      <c r="V47" s="46">
        <v>7.3</v>
      </c>
      <c r="W47" s="28"/>
      <c r="X47" s="28"/>
      <c r="Y47" s="28" t="s">
        <v>187</v>
      </c>
      <c r="Z47" s="28">
        <v>0.1</v>
      </c>
      <c r="AA47" s="45"/>
      <c r="AB47" s="45"/>
      <c r="AC47" s="28">
        <f t="shared" si="21"/>
        <v>0.1</v>
      </c>
      <c r="AD47" s="28" t="s">
        <v>188</v>
      </c>
      <c r="AE47" s="28">
        <v>0.1</v>
      </c>
      <c r="AF47" s="28"/>
      <c r="AG47" s="28"/>
      <c r="AH47" s="28">
        <f t="shared" si="22"/>
        <v>0.1</v>
      </c>
      <c r="AI47" s="28"/>
      <c r="AJ47" s="28" t="s">
        <v>189</v>
      </c>
      <c r="AK47" s="28">
        <v>0.75</v>
      </c>
      <c r="AL47" s="28"/>
      <c r="AM47" s="28"/>
      <c r="AN47" s="28"/>
      <c r="AO47" s="28"/>
      <c r="AP47" s="28">
        <f t="shared" si="23"/>
        <v>0.75</v>
      </c>
      <c r="AQ47" s="28"/>
      <c r="AR47" s="28"/>
      <c r="AS47" s="28"/>
      <c r="AT47" s="28"/>
      <c r="AU47" s="28"/>
      <c r="AV47" s="28"/>
      <c r="AW47" s="28"/>
      <c r="AX47" s="28">
        <f t="shared" si="14"/>
        <v>0</v>
      </c>
      <c r="AY47" s="28">
        <f t="shared" si="24"/>
        <v>88.942352941176452</v>
      </c>
      <c r="AZ47" s="28">
        <f t="shared" si="25"/>
        <v>0.95</v>
      </c>
      <c r="BA47" s="28">
        <f t="shared" si="26"/>
        <v>89.892352941176455</v>
      </c>
      <c r="BB47" s="28">
        <f t="shared" si="15"/>
        <v>2</v>
      </c>
      <c r="BC47" s="28">
        <f t="shared" si="16"/>
        <v>6</v>
      </c>
      <c r="BD47" s="28">
        <f t="shared" si="13"/>
        <v>3</v>
      </c>
      <c r="BE47" s="47"/>
      <c r="BF47" s="47"/>
      <c r="BG47" s="47"/>
      <c r="BH47" s="47"/>
    </row>
    <row r="48" spans="1:60" s="27" customFormat="1" x14ac:dyDescent="0.25">
      <c r="A48" s="28" t="s">
        <v>166</v>
      </c>
      <c r="B48" s="28" t="s">
        <v>190</v>
      </c>
      <c r="C48" s="28" t="s">
        <v>191</v>
      </c>
      <c r="D48" s="44">
        <v>63.188235294117597</v>
      </c>
      <c r="E48" s="45" t="s">
        <v>64</v>
      </c>
      <c r="F48" s="45">
        <v>10</v>
      </c>
      <c r="G48" s="44" t="s">
        <v>64</v>
      </c>
      <c r="H48" s="44">
        <v>8</v>
      </c>
      <c r="I48" s="28">
        <v>2.0249999999999999</v>
      </c>
      <c r="J48" s="28" t="s">
        <v>123</v>
      </c>
      <c r="K48" s="28">
        <v>0.5</v>
      </c>
      <c r="L48" s="28"/>
      <c r="M48" s="31"/>
      <c r="N48" s="28">
        <f t="shared" si="17"/>
        <v>20.524999999999999</v>
      </c>
      <c r="O48" s="28">
        <f t="shared" si="18"/>
        <v>25.113970588235279</v>
      </c>
      <c r="P48" s="28">
        <v>2.4260000000000002</v>
      </c>
      <c r="Q48" s="28">
        <f t="shared" si="19"/>
        <v>74.260000000000005</v>
      </c>
      <c r="R48" s="28"/>
      <c r="S48" s="28"/>
      <c r="T48" s="28">
        <f t="shared" si="20"/>
        <v>44.556000000000004</v>
      </c>
      <c r="U48" s="28">
        <v>79</v>
      </c>
      <c r="V48" s="46">
        <v>7.9</v>
      </c>
      <c r="W48" s="28"/>
      <c r="X48" s="28"/>
      <c r="Y48" s="28"/>
      <c r="Z48" s="28"/>
      <c r="AA48" s="45"/>
      <c r="AB48" s="45"/>
      <c r="AC48" s="28">
        <f t="shared" si="21"/>
        <v>0</v>
      </c>
      <c r="AD48" s="28" t="s">
        <v>86</v>
      </c>
      <c r="AE48" s="28">
        <v>0.25</v>
      </c>
      <c r="AF48" s="28" t="s">
        <v>192</v>
      </c>
      <c r="AG48" s="28">
        <v>0.25</v>
      </c>
      <c r="AH48" s="28">
        <f t="shared" si="22"/>
        <v>0.5</v>
      </c>
      <c r="AI48" s="28" t="s">
        <v>193</v>
      </c>
      <c r="AJ48" s="28" t="s">
        <v>193</v>
      </c>
      <c r="AK48" s="28">
        <v>2.6</v>
      </c>
      <c r="AL48" s="28" t="s">
        <v>194</v>
      </c>
      <c r="AM48" s="28">
        <v>0.2</v>
      </c>
      <c r="AN48" s="28"/>
      <c r="AO48" s="28"/>
      <c r="AP48" s="28">
        <f t="shared" si="23"/>
        <v>2.8000000000000003</v>
      </c>
      <c r="AQ48" s="28"/>
      <c r="AR48" s="28"/>
      <c r="AS48" s="28"/>
      <c r="AT48" s="28"/>
      <c r="AU48" s="28"/>
      <c r="AV48" s="28"/>
      <c r="AW48" s="28"/>
      <c r="AX48" s="28">
        <f t="shared" si="14"/>
        <v>0</v>
      </c>
      <c r="AY48" s="28">
        <f t="shared" si="24"/>
        <v>77.569970588235293</v>
      </c>
      <c r="AZ48" s="28">
        <f t="shared" si="25"/>
        <v>3.3000000000000003</v>
      </c>
      <c r="BA48" s="28">
        <f t="shared" si="26"/>
        <v>80.86997058823529</v>
      </c>
      <c r="BB48" s="28">
        <f t="shared" si="15"/>
        <v>53</v>
      </c>
      <c r="BC48" s="28">
        <f t="shared" si="16"/>
        <v>28</v>
      </c>
      <c r="BD48" s="28">
        <f t="shared" si="13"/>
        <v>53</v>
      </c>
      <c r="BE48" s="47"/>
      <c r="BF48" s="47"/>
      <c r="BG48" s="47"/>
      <c r="BH48" s="47"/>
    </row>
    <row r="49" spans="1:60" s="27" customFormat="1" x14ac:dyDescent="0.25">
      <c r="A49" s="28" t="s">
        <v>166</v>
      </c>
      <c r="B49" s="28" t="s">
        <v>195</v>
      </c>
      <c r="C49" s="28" t="s">
        <v>196</v>
      </c>
      <c r="D49" s="44">
        <v>63.941176470588204</v>
      </c>
      <c r="E49" s="45" t="s">
        <v>64</v>
      </c>
      <c r="F49" s="45">
        <v>10</v>
      </c>
      <c r="G49" s="44" t="s">
        <v>65</v>
      </c>
      <c r="H49" s="44">
        <v>9</v>
      </c>
      <c r="I49" s="28">
        <v>7.5</v>
      </c>
      <c r="J49" s="28"/>
      <c r="K49" s="28"/>
      <c r="L49" s="28"/>
      <c r="M49" s="31"/>
      <c r="N49" s="28">
        <f t="shared" si="17"/>
        <v>26.5</v>
      </c>
      <c r="O49" s="28">
        <f t="shared" si="18"/>
        <v>27.13235294117646</v>
      </c>
      <c r="P49" s="28">
        <v>4.2489999999999997</v>
      </c>
      <c r="Q49" s="28">
        <f t="shared" si="19"/>
        <v>92.49</v>
      </c>
      <c r="R49" s="28" t="s">
        <v>197</v>
      </c>
      <c r="S49" s="28">
        <v>0.3</v>
      </c>
      <c r="T49" s="28">
        <f t="shared" si="20"/>
        <v>55.673999999999992</v>
      </c>
      <c r="U49" s="28">
        <v>76.5</v>
      </c>
      <c r="V49" s="46">
        <v>7.65</v>
      </c>
      <c r="W49" s="28" t="s">
        <v>198</v>
      </c>
      <c r="X49" s="28">
        <v>3.4</v>
      </c>
      <c r="Y49" s="28" t="s">
        <v>199</v>
      </c>
      <c r="Z49" s="28">
        <v>0.3</v>
      </c>
      <c r="AA49" s="45" t="s">
        <v>200</v>
      </c>
      <c r="AB49" s="45">
        <v>0.5</v>
      </c>
      <c r="AC49" s="28">
        <f t="shared" si="21"/>
        <v>4.1999999999999993</v>
      </c>
      <c r="AD49" s="28" t="s">
        <v>70</v>
      </c>
      <c r="AE49" s="28">
        <v>0.125</v>
      </c>
      <c r="AF49" s="28"/>
      <c r="AG49" s="28"/>
      <c r="AH49" s="28">
        <f t="shared" si="22"/>
        <v>0.125</v>
      </c>
      <c r="AI49" s="28" t="s">
        <v>1325</v>
      </c>
      <c r="AJ49" s="28" t="s">
        <v>201</v>
      </c>
      <c r="AK49" s="28">
        <v>3.6</v>
      </c>
      <c r="AL49" s="28"/>
      <c r="AM49" s="28"/>
      <c r="AN49" s="28"/>
      <c r="AO49" s="28"/>
      <c r="AP49" s="28">
        <v>3.6</v>
      </c>
      <c r="AQ49" s="28" t="s">
        <v>202</v>
      </c>
      <c r="AR49" s="28">
        <v>0.5</v>
      </c>
      <c r="AS49" s="28"/>
      <c r="AT49" s="28" t="s">
        <v>203</v>
      </c>
      <c r="AU49" s="28">
        <v>0.4</v>
      </c>
      <c r="AV49" s="28"/>
      <c r="AW49" s="28"/>
      <c r="AX49" s="28">
        <f t="shared" si="14"/>
        <v>0.9</v>
      </c>
      <c r="AY49" s="28">
        <f t="shared" si="24"/>
        <v>90.456352941176462</v>
      </c>
      <c r="AZ49" s="28">
        <f t="shared" si="25"/>
        <v>8.8249999999999993</v>
      </c>
      <c r="BA49" s="28">
        <f t="shared" si="26"/>
        <v>99.281352941176465</v>
      </c>
      <c r="BB49" s="28">
        <f t="shared" si="15"/>
        <v>1</v>
      </c>
      <c r="BC49" s="28">
        <f t="shared" si="16"/>
        <v>1</v>
      </c>
      <c r="BD49" s="28">
        <f t="shared" si="13"/>
        <v>1</v>
      </c>
      <c r="BE49" s="47"/>
      <c r="BF49" s="47"/>
      <c r="BG49" s="47"/>
      <c r="BH49" s="47"/>
    </row>
    <row r="50" spans="1:60" s="27" customFormat="1" x14ac:dyDescent="0.25">
      <c r="A50" s="28" t="s">
        <v>166</v>
      </c>
      <c r="B50" s="28" t="s">
        <v>204</v>
      </c>
      <c r="C50" s="28" t="s">
        <v>205</v>
      </c>
      <c r="D50" s="44">
        <v>63.641176470588199</v>
      </c>
      <c r="E50" s="45" t="s">
        <v>64</v>
      </c>
      <c r="F50" s="45">
        <v>10</v>
      </c>
      <c r="G50" s="44" t="s">
        <v>65</v>
      </c>
      <c r="H50" s="44">
        <v>9</v>
      </c>
      <c r="I50" s="28"/>
      <c r="J50" s="28"/>
      <c r="K50" s="28"/>
      <c r="L50" s="28"/>
      <c r="M50" s="31"/>
      <c r="N50" s="28">
        <f t="shared" si="17"/>
        <v>19</v>
      </c>
      <c r="O50" s="28">
        <f t="shared" si="18"/>
        <v>24.792352941176457</v>
      </c>
      <c r="P50" s="28">
        <v>3.2440000000000002</v>
      </c>
      <c r="Q50" s="28">
        <f t="shared" si="19"/>
        <v>82.44</v>
      </c>
      <c r="R50" s="28"/>
      <c r="S50" s="28"/>
      <c r="T50" s="28">
        <f t="shared" si="20"/>
        <v>49.463999999999999</v>
      </c>
      <c r="U50" s="28">
        <v>73</v>
      </c>
      <c r="V50" s="46">
        <v>7.3</v>
      </c>
      <c r="W50" s="28"/>
      <c r="X50" s="28"/>
      <c r="Y50" s="28"/>
      <c r="Z50" s="28"/>
      <c r="AA50" s="45"/>
      <c r="AB50" s="45"/>
      <c r="AC50" s="28">
        <f t="shared" si="21"/>
        <v>0</v>
      </c>
      <c r="AD50" s="28"/>
      <c r="AE50" s="28"/>
      <c r="AF50" s="28"/>
      <c r="AG50" s="28"/>
      <c r="AH50" s="28">
        <f t="shared" si="22"/>
        <v>0</v>
      </c>
      <c r="AI50" s="28"/>
      <c r="AJ50" s="28"/>
      <c r="AK50" s="28"/>
      <c r="AL50" s="28"/>
      <c r="AM50" s="28"/>
      <c r="AN50" s="28"/>
      <c r="AO50" s="28"/>
      <c r="AP50" s="28">
        <f t="shared" si="23"/>
        <v>0</v>
      </c>
      <c r="AQ50" s="28"/>
      <c r="AR50" s="28"/>
      <c r="AS50" s="28"/>
      <c r="AT50" s="28"/>
      <c r="AU50" s="28"/>
      <c r="AV50" s="28"/>
      <c r="AW50" s="28"/>
      <c r="AX50" s="28">
        <f t="shared" si="14"/>
        <v>0</v>
      </c>
      <c r="AY50" s="28">
        <f t="shared" si="24"/>
        <v>81.556352941176456</v>
      </c>
      <c r="AZ50" s="28">
        <f t="shared" si="25"/>
        <v>0</v>
      </c>
      <c r="BA50" s="28">
        <f t="shared" si="26"/>
        <v>81.556352941176456</v>
      </c>
      <c r="BB50" s="28">
        <f t="shared" si="15"/>
        <v>24</v>
      </c>
      <c r="BC50" s="28">
        <f t="shared" si="16"/>
        <v>25</v>
      </c>
      <c r="BD50" s="28">
        <f t="shared" si="13"/>
        <v>24</v>
      </c>
      <c r="BE50" s="47"/>
      <c r="BF50" s="47"/>
      <c r="BG50" s="47"/>
      <c r="BH50" s="47"/>
    </row>
    <row r="51" spans="1:60" s="27" customFormat="1" x14ac:dyDescent="0.25">
      <c r="A51" s="28" t="s">
        <v>166</v>
      </c>
      <c r="B51" s="28" t="s">
        <v>206</v>
      </c>
      <c r="C51" s="28" t="s">
        <v>207</v>
      </c>
      <c r="D51" s="44">
        <v>63.941176470588204</v>
      </c>
      <c r="E51" s="45" t="s">
        <v>64</v>
      </c>
      <c r="F51" s="45">
        <v>10</v>
      </c>
      <c r="G51" s="44" t="s">
        <v>65</v>
      </c>
      <c r="H51" s="44">
        <v>9</v>
      </c>
      <c r="I51" s="28"/>
      <c r="J51" s="28"/>
      <c r="K51" s="28"/>
      <c r="L51" s="28"/>
      <c r="M51" s="31"/>
      <c r="N51" s="28">
        <f t="shared" si="17"/>
        <v>19</v>
      </c>
      <c r="O51" s="28">
        <f t="shared" si="18"/>
        <v>24.88235294117646</v>
      </c>
      <c r="P51" s="28">
        <v>2.8370000000000002</v>
      </c>
      <c r="Q51" s="28">
        <f t="shared" si="19"/>
        <v>78.37</v>
      </c>
      <c r="R51" s="28"/>
      <c r="S51" s="28"/>
      <c r="T51" s="28">
        <f t="shared" si="20"/>
        <v>47.021999999999998</v>
      </c>
      <c r="U51" s="28">
        <v>71.5</v>
      </c>
      <c r="V51" s="46">
        <v>7.15</v>
      </c>
      <c r="W51" s="28"/>
      <c r="X51" s="28"/>
      <c r="Y51" s="28"/>
      <c r="Z51" s="28"/>
      <c r="AA51" s="45"/>
      <c r="AB51" s="45"/>
      <c r="AC51" s="28">
        <f t="shared" si="21"/>
        <v>0</v>
      </c>
      <c r="AD51" s="28"/>
      <c r="AE51" s="28"/>
      <c r="AF51" s="28"/>
      <c r="AG51" s="28"/>
      <c r="AH51" s="28">
        <f t="shared" si="22"/>
        <v>0</v>
      </c>
      <c r="AI51" s="28"/>
      <c r="AJ51" s="28"/>
      <c r="AK51" s="28"/>
      <c r="AL51" s="28"/>
      <c r="AM51" s="28"/>
      <c r="AN51" s="28"/>
      <c r="AO51" s="28"/>
      <c r="AP51" s="28">
        <f t="shared" si="23"/>
        <v>0</v>
      </c>
      <c r="AQ51" s="28"/>
      <c r="AR51" s="28"/>
      <c r="AS51" s="28"/>
      <c r="AT51" s="28"/>
      <c r="AU51" s="28"/>
      <c r="AV51" s="28"/>
      <c r="AW51" s="28"/>
      <c r="AX51" s="28">
        <f t="shared" si="14"/>
        <v>0</v>
      </c>
      <c r="AY51" s="28">
        <f t="shared" si="24"/>
        <v>79.054352941176461</v>
      </c>
      <c r="AZ51" s="28">
        <f t="shared" si="25"/>
        <v>0</v>
      </c>
      <c r="BA51" s="28">
        <f t="shared" si="26"/>
        <v>79.054352941176461</v>
      </c>
      <c r="BB51" s="28">
        <f t="shared" si="15"/>
        <v>37</v>
      </c>
      <c r="BC51" s="28">
        <f t="shared" si="16"/>
        <v>37</v>
      </c>
      <c r="BD51" s="28">
        <f t="shared" si="13"/>
        <v>37</v>
      </c>
      <c r="BE51" s="47"/>
      <c r="BF51" s="47"/>
      <c r="BG51" s="47"/>
      <c r="BH51" s="47"/>
    </row>
    <row r="52" spans="1:60" s="27" customFormat="1" x14ac:dyDescent="0.25">
      <c r="A52" s="28" t="s">
        <v>166</v>
      </c>
      <c r="B52" s="28" t="s">
        <v>208</v>
      </c>
      <c r="C52" s="28" t="s">
        <v>209</v>
      </c>
      <c r="D52" s="44">
        <v>63.941176470588204</v>
      </c>
      <c r="E52" s="45" t="s">
        <v>64</v>
      </c>
      <c r="F52" s="45">
        <v>10</v>
      </c>
      <c r="G52" s="44" t="s">
        <v>65</v>
      </c>
      <c r="H52" s="44">
        <v>9</v>
      </c>
      <c r="I52" s="28">
        <v>2.1</v>
      </c>
      <c r="J52" s="28"/>
      <c r="K52" s="28"/>
      <c r="L52" s="28"/>
      <c r="M52" s="31"/>
      <c r="N52" s="28">
        <f t="shared" si="17"/>
        <v>21.1</v>
      </c>
      <c r="O52" s="28">
        <f t="shared" si="18"/>
        <v>25.512352941176459</v>
      </c>
      <c r="P52" s="28">
        <v>3.3450000000000002</v>
      </c>
      <c r="Q52" s="28">
        <f t="shared" si="19"/>
        <v>83.45</v>
      </c>
      <c r="R52" s="28"/>
      <c r="S52" s="28"/>
      <c r="T52" s="28">
        <f t="shared" si="20"/>
        <v>50.07</v>
      </c>
      <c r="U52" s="28">
        <v>74.5</v>
      </c>
      <c r="V52" s="46">
        <v>7.45</v>
      </c>
      <c r="W52" s="28"/>
      <c r="X52" s="28"/>
      <c r="Y52" s="28"/>
      <c r="Z52" s="28"/>
      <c r="AA52" s="45"/>
      <c r="AB52" s="45"/>
      <c r="AC52" s="28">
        <f t="shared" si="21"/>
        <v>0</v>
      </c>
      <c r="AD52" s="28"/>
      <c r="AE52" s="28"/>
      <c r="AF52" s="28"/>
      <c r="AG52" s="28"/>
      <c r="AH52" s="28">
        <f t="shared" si="22"/>
        <v>0</v>
      </c>
      <c r="AI52" s="28"/>
      <c r="AJ52" s="28"/>
      <c r="AK52" s="28"/>
      <c r="AL52" s="28"/>
      <c r="AM52" s="28"/>
      <c r="AN52" s="28"/>
      <c r="AO52" s="28"/>
      <c r="AP52" s="28">
        <f t="shared" si="23"/>
        <v>0</v>
      </c>
      <c r="AQ52" s="28"/>
      <c r="AR52" s="28"/>
      <c r="AS52" s="28"/>
      <c r="AT52" s="28"/>
      <c r="AU52" s="28"/>
      <c r="AV52" s="28"/>
      <c r="AW52" s="28"/>
      <c r="AX52" s="28">
        <f t="shared" si="14"/>
        <v>0</v>
      </c>
      <c r="AY52" s="28">
        <f t="shared" si="24"/>
        <v>83.032352941176455</v>
      </c>
      <c r="AZ52" s="28">
        <f t="shared" si="25"/>
        <v>0</v>
      </c>
      <c r="BA52" s="28">
        <f t="shared" si="26"/>
        <v>83.032352941176455</v>
      </c>
      <c r="BB52" s="28">
        <f t="shared" si="15"/>
        <v>20</v>
      </c>
      <c r="BC52" s="28">
        <f t="shared" si="16"/>
        <v>19</v>
      </c>
      <c r="BD52" s="28">
        <f t="shared" si="13"/>
        <v>20</v>
      </c>
      <c r="BE52" s="47"/>
      <c r="BF52" s="47"/>
      <c r="BG52" s="47"/>
      <c r="BH52" s="47"/>
    </row>
    <row r="53" spans="1:60" s="27" customFormat="1" x14ac:dyDescent="0.25">
      <c r="A53" s="31" t="s">
        <v>166</v>
      </c>
      <c r="B53" s="31" t="s">
        <v>210</v>
      </c>
      <c r="C53" s="31" t="s">
        <v>211</v>
      </c>
      <c r="D53" s="31">
        <v>63.929411764705897</v>
      </c>
      <c r="E53" s="50" t="s">
        <v>64</v>
      </c>
      <c r="F53" s="50">
        <v>10</v>
      </c>
      <c r="G53" s="31" t="s">
        <v>64</v>
      </c>
      <c r="H53" s="31">
        <v>8</v>
      </c>
      <c r="I53" s="31"/>
      <c r="J53" s="31"/>
      <c r="K53" s="31"/>
      <c r="L53" s="31"/>
      <c r="M53" s="31"/>
      <c r="N53" s="31">
        <f t="shared" si="17"/>
        <v>18</v>
      </c>
      <c r="O53" s="31">
        <f t="shared" si="18"/>
        <v>24.578823529411768</v>
      </c>
      <c r="P53" s="31">
        <v>2.5099999999999998</v>
      </c>
      <c r="Q53" s="31">
        <f t="shared" si="19"/>
        <v>75.099999999999994</v>
      </c>
      <c r="R53" s="31"/>
      <c r="S53" s="31"/>
      <c r="T53" s="31">
        <f t="shared" si="20"/>
        <v>45.059999999999995</v>
      </c>
      <c r="U53" s="31">
        <v>72.5</v>
      </c>
      <c r="V53" s="54">
        <v>7.25</v>
      </c>
      <c r="W53" s="31"/>
      <c r="X53" s="31"/>
      <c r="Y53" s="31"/>
      <c r="Z53" s="31"/>
      <c r="AA53" s="50"/>
      <c r="AB53" s="50"/>
      <c r="AC53" s="31">
        <f t="shared" si="21"/>
        <v>0</v>
      </c>
      <c r="AD53" s="27" t="s">
        <v>70</v>
      </c>
      <c r="AE53" s="31">
        <v>0.125</v>
      </c>
      <c r="AF53" s="31"/>
      <c r="AG53" s="31"/>
      <c r="AH53" s="31">
        <f t="shared" si="22"/>
        <v>0.125</v>
      </c>
      <c r="AI53" s="31" t="s">
        <v>1317</v>
      </c>
      <c r="AJ53" s="31"/>
      <c r="AK53" s="31">
        <v>0.75</v>
      </c>
      <c r="AL53" s="31"/>
      <c r="AM53" s="31"/>
      <c r="AN53" s="31"/>
      <c r="AO53" s="31"/>
      <c r="AP53" s="31">
        <f t="shared" si="23"/>
        <v>0.75</v>
      </c>
      <c r="AQ53" s="31"/>
      <c r="AR53" s="31"/>
      <c r="AS53" s="31"/>
      <c r="AT53" s="31"/>
      <c r="AU53" s="31"/>
      <c r="AV53" s="31"/>
      <c r="AW53" s="31"/>
      <c r="AX53" s="31">
        <f t="shared" si="14"/>
        <v>0</v>
      </c>
      <c r="AY53" s="31">
        <f t="shared" si="24"/>
        <v>76.888823529411766</v>
      </c>
      <c r="AZ53" s="31">
        <f t="shared" si="25"/>
        <v>0.875</v>
      </c>
      <c r="BA53" s="31">
        <f t="shared" si="26"/>
        <v>77.763823529411766</v>
      </c>
      <c r="BB53" s="31">
        <f t="shared" si="15"/>
        <v>48</v>
      </c>
      <c r="BC53" s="31">
        <f t="shared" si="16"/>
        <v>40</v>
      </c>
      <c r="BD53" s="28">
        <f t="shared" si="13"/>
        <v>48</v>
      </c>
    </row>
    <row r="54" spans="1:60" s="27" customFormat="1" x14ac:dyDescent="0.25">
      <c r="A54" s="28" t="s">
        <v>166</v>
      </c>
      <c r="B54" s="28" t="s">
        <v>212</v>
      </c>
      <c r="C54" s="28" t="s">
        <v>213</v>
      </c>
      <c r="D54" s="44">
        <v>63.941176470588204</v>
      </c>
      <c r="E54" s="45" t="s">
        <v>64</v>
      </c>
      <c r="F54" s="45">
        <v>10</v>
      </c>
      <c r="G54" s="44" t="s">
        <v>64</v>
      </c>
      <c r="H54" s="44">
        <v>8</v>
      </c>
      <c r="I54" s="28"/>
      <c r="J54" s="28"/>
      <c r="K54" s="28"/>
      <c r="L54" s="28"/>
      <c r="M54" s="31"/>
      <c r="N54" s="28">
        <f t="shared" si="17"/>
        <v>18</v>
      </c>
      <c r="O54" s="28">
        <f t="shared" si="18"/>
        <v>24.58235294117646</v>
      </c>
      <c r="P54" s="28">
        <v>2.5110000000000001</v>
      </c>
      <c r="Q54" s="28">
        <f t="shared" si="19"/>
        <v>75.11</v>
      </c>
      <c r="R54" s="28"/>
      <c r="S54" s="28"/>
      <c r="T54" s="28">
        <f t="shared" si="20"/>
        <v>45.065999999999995</v>
      </c>
      <c r="U54" s="28">
        <v>71.5</v>
      </c>
      <c r="V54" s="46">
        <v>7.15</v>
      </c>
      <c r="W54" s="28"/>
      <c r="X54" s="28"/>
      <c r="Y54" s="28"/>
      <c r="Z54" s="28"/>
      <c r="AA54" s="45"/>
      <c r="AB54" s="45"/>
      <c r="AC54" s="28">
        <f t="shared" si="21"/>
        <v>0</v>
      </c>
      <c r="AD54" s="47" t="s">
        <v>70</v>
      </c>
      <c r="AE54" s="28">
        <v>0.125</v>
      </c>
      <c r="AF54" s="28"/>
      <c r="AG54" s="28"/>
      <c r="AH54" s="28">
        <f t="shared" si="22"/>
        <v>0.125</v>
      </c>
      <c r="AI54" s="28" t="s">
        <v>214</v>
      </c>
      <c r="AJ54" s="28"/>
      <c r="AK54" s="28">
        <v>0.75</v>
      </c>
      <c r="AL54" s="28"/>
      <c r="AM54" s="28"/>
      <c r="AN54" s="28"/>
      <c r="AO54" s="28"/>
      <c r="AP54" s="28">
        <f t="shared" si="23"/>
        <v>0.75</v>
      </c>
      <c r="AQ54" s="28"/>
      <c r="AR54" s="28"/>
      <c r="AS54" s="28"/>
      <c r="AT54" s="28"/>
      <c r="AU54" s="28"/>
      <c r="AV54" s="28"/>
      <c r="AW54" s="28"/>
      <c r="AX54" s="28">
        <f t="shared" si="14"/>
        <v>0</v>
      </c>
      <c r="AY54" s="28">
        <f t="shared" si="24"/>
        <v>76.798352941176461</v>
      </c>
      <c r="AZ54" s="28">
        <f t="shared" si="25"/>
        <v>0.875</v>
      </c>
      <c r="BA54" s="28">
        <f t="shared" si="26"/>
        <v>77.673352941176461</v>
      </c>
      <c r="BB54" s="28">
        <f t="shared" si="15"/>
        <v>47</v>
      </c>
      <c r="BC54" s="28">
        <f t="shared" si="16"/>
        <v>41</v>
      </c>
      <c r="BD54" s="28">
        <f t="shared" si="13"/>
        <v>47</v>
      </c>
      <c r="BE54" s="47"/>
      <c r="BF54" s="47"/>
      <c r="BG54" s="47"/>
      <c r="BH54" s="47"/>
    </row>
    <row r="55" spans="1:60" s="27" customFormat="1" x14ac:dyDescent="0.25">
      <c r="A55" s="28" t="s">
        <v>166</v>
      </c>
      <c r="B55" s="28" t="s">
        <v>215</v>
      </c>
      <c r="C55" s="28" t="s">
        <v>216</v>
      </c>
      <c r="D55" s="44">
        <v>63.941176470588204</v>
      </c>
      <c r="E55" s="45" t="s">
        <v>64</v>
      </c>
      <c r="F55" s="45">
        <v>10</v>
      </c>
      <c r="G55" s="44" t="s">
        <v>65</v>
      </c>
      <c r="H55" s="44">
        <v>9</v>
      </c>
      <c r="I55" s="28">
        <v>3.45</v>
      </c>
      <c r="J55" s="28"/>
      <c r="K55" s="28"/>
      <c r="L55" s="28"/>
      <c r="M55" s="31"/>
      <c r="N55" s="28">
        <f t="shared" si="17"/>
        <v>22.45</v>
      </c>
      <c r="O55" s="28">
        <f t="shared" si="18"/>
        <v>25.91735294117646</v>
      </c>
      <c r="P55" s="28">
        <v>3.1030000000000002</v>
      </c>
      <c r="Q55" s="28">
        <v>81.03</v>
      </c>
      <c r="R55" s="28"/>
      <c r="S55" s="28" t="s">
        <v>217</v>
      </c>
      <c r="T55" s="28">
        <f>81.03*0.6</f>
        <v>48.618000000000002</v>
      </c>
      <c r="U55" s="28">
        <v>77.5</v>
      </c>
      <c r="V55" s="46">
        <v>7.75</v>
      </c>
      <c r="W55" s="28"/>
      <c r="X55" s="28"/>
      <c r="Y55" s="28"/>
      <c r="Z55" s="28"/>
      <c r="AA55" s="45"/>
      <c r="AB55" s="45"/>
      <c r="AC55" s="28">
        <f t="shared" si="21"/>
        <v>0</v>
      </c>
      <c r="AD55" s="28"/>
      <c r="AE55" s="28"/>
      <c r="AF55" s="28"/>
      <c r="AG55" s="28"/>
      <c r="AH55" s="28">
        <f t="shared" si="22"/>
        <v>0</v>
      </c>
      <c r="AI55" s="28"/>
      <c r="AJ55" s="28"/>
      <c r="AK55" s="28"/>
      <c r="AL55" s="28"/>
      <c r="AM55" s="28"/>
      <c r="AN55" s="28"/>
      <c r="AO55" s="28"/>
      <c r="AP55" s="28">
        <f t="shared" si="23"/>
        <v>0</v>
      </c>
      <c r="AQ55" s="28"/>
      <c r="AR55" s="28"/>
      <c r="AS55" s="28"/>
      <c r="AT55" s="28"/>
      <c r="AU55" s="28"/>
      <c r="AV55" s="28"/>
      <c r="AW55" s="28"/>
      <c r="AX55" s="28">
        <f t="shared" si="14"/>
        <v>0</v>
      </c>
      <c r="AY55" s="28">
        <f t="shared" si="24"/>
        <v>82.285352941176455</v>
      </c>
      <c r="AZ55" s="28">
        <f t="shared" si="25"/>
        <v>0</v>
      </c>
      <c r="BA55" s="28">
        <f t="shared" si="26"/>
        <v>82.285352941176455</v>
      </c>
      <c r="BB55" s="28">
        <f t="shared" si="15"/>
        <v>30</v>
      </c>
      <c r="BC55" s="28">
        <f t="shared" si="16"/>
        <v>24</v>
      </c>
      <c r="BD55" s="28">
        <f t="shared" si="13"/>
        <v>30</v>
      </c>
      <c r="BE55" s="47"/>
      <c r="BF55" s="47"/>
      <c r="BG55" s="47"/>
      <c r="BH55" s="47"/>
    </row>
    <row r="56" spans="1:60" s="27" customFormat="1" x14ac:dyDescent="0.25">
      <c r="A56" s="28" t="s">
        <v>166</v>
      </c>
      <c r="B56" s="28" t="s">
        <v>218</v>
      </c>
      <c r="C56" s="28" t="s">
        <v>219</v>
      </c>
      <c r="D56" s="44">
        <v>63.188235294117597</v>
      </c>
      <c r="E56" s="45" t="s">
        <v>64</v>
      </c>
      <c r="F56" s="45">
        <v>10</v>
      </c>
      <c r="G56" s="44" t="s">
        <v>65</v>
      </c>
      <c r="H56" s="44">
        <v>9</v>
      </c>
      <c r="I56" s="28"/>
      <c r="J56" s="28"/>
      <c r="K56" s="28"/>
      <c r="L56" s="28"/>
      <c r="M56" s="31"/>
      <c r="N56" s="28">
        <f t="shared" si="17"/>
        <v>19</v>
      </c>
      <c r="O56" s="28">
        <f t="shared" si="18"/>
        <v>24.656470588235276</v>
      </c>
      <c r="P56" s="28">
        <v>3.6160000000000001</v>
      </c>
      <c r="Q56" s="28">
        <f t="shared" si="19"/>
        <v>86.16</v>
      </c>
      <c r="R56" s="28"/>
      <c r="S56" s="28"/>
      <c r="T56" s="28">
        <f t="shared" si="20"/>
        <v>51.695999999999998</v>
      </c>
      <c r="U56" s="28">
        <v>60</v>
      </c>
      <c r="V56" s="46">
        <v>6</v>
      </c>
      <c r="W56" s="28"/>
      <c r="X56" s="28"/>
      <c r="Y56" s="28"/>
      <c r="Z56" s="28"/>
      <c r="AA56" s="45"/>
      <c r="AB56" s="45"/>
      <c r="AC56" s="28">
        <f t="shared" si="21"/>
        <v>0</v>
      </c>
      <c r="AD56" s="28"/>
      <c r="AE56" s="28"/>
      <c r="AF56" s="28"/>
      <c r="AG56" s="28"/>
      <c r="AH56" s="28">
        <f t="shared" si="22"/>
        <v>0</v>
      </c>
      <c r="AI56" s="28"/>
      <c r="AJ56" s="28"/>
      <c r="AK56" s="28"/>
      <c r="AL56" s="28"/>
      <c r="AM56" s="28"/>
      <c r="AN56" s="28"/>
      <c r="AO56" s="28"/>
      <c r="AP56" s="28">
        <f t="shared" si="23"/>
        <v>0</v>
      </c>
      <c r="AQ56" s="28"/>
      <c r="AR56" s="28"/>
      <c r="AS56" s="28"/>
      <c r="AT56" s="28"/>
      <c r="AU56" s="28"/>
      <c r="AV56" s="28"/>
      <c r="AW56" s="28"/>
      <c r="AX56" s="28">
        <f t="shared" si="14"/>
        <v>0</v>
      </c>
      <c r="AY56" s="28">
        <f t="shared" si="24"/>
        <v>82.352470588235278</v>
      </c>
      <c r="AZ56" s="28">
        <f t="shared" si="25"/>
        <v>0</v>
      </c>
      <c r="BA56" s="28">
        <f t="shared" si="26"/>
        <v>82.352470588235278</v>
      </c>
      <c r="BB56" s="28">
        <f t="shared" si="15"/>
        <v>11</v>
      </c>
      <c r="BC56" s="28">
        <f t="shared" si="16"/>
        <v>23</v>
      </c>
      <c r="BD56" s="28">
        <f t="shared" si="13"/>
        <v>11</v>
      </c>
      <c r="BE56" s="47"/>
      <c r="BF56" s="47"/>
      <c r="BG56" s="47"/>
      <c r="BH56" s="47"/>
    </row>
    <row r="57" spans="1:60" s="27" customFormat="1" x14ac:dyDescent="0.25">
      <c r="A57" s="28" t="s">
        <v>166</v>
      </c>
      <c r="B57" s="28" t="s">
        <v>220</v>
      </c>
      <c r="C57" s="28" t="s">
        <v>221</v>
      </c>
      <c r="D57" s="44">
        <v>63.941176470588204</v>
      </c>
      <c r="E57" s="45" t="s">
        <v>64</v>
      </c>
      <c r="F57" s="45">
        <v>10</v>
      </c>
      <c r="G57" s="44" t="s">
        <v>65</v>
      </c>
      <c r="H57" s="44">
        <v>9</v>
      </c>
      <c r="I57" s="28"/>
      <c r="J57" s="28"/>
      <c r="K57" s="28"/>
      <c r="L57" s="28"/>
      <c r="M57" s="31"/>
      <c r="N57" s="28">
        <f t="shared" si="17"/>
        <v>19</v>
      </c>
      <c r="O57" s="28">
        <f t="shared" si="18"/>
        <v>24.88235294117646</v>
      </c>
      <c r="P57" s="28">
        <v>3.278</v>
      </c>
      <c r="Q57" s="28">
        <f t="shared" si="19"/>
        <v>82.78</v>
      </c>
      <c r="R57" s="28"/>
      <c r="S57" s="31"/>
      <c r="T57" s="28">
        <f t="shared" si="20"/>
        <v>49.667999999999999</v>
      </c>
      <c r="U57" s="28">
        <v>70</v>
      </c>
      <c r="V57" s="46">
        <v>7</v>
      </c>
      <c r="W57" s="28"/>
      <c r="X57" s="28"/>
      <c r="Y57" s="28"/>
      <c r="Z57" s="28"/>
      <c r="AA57" s="45"/>
      <c r="AB57" s="45"/>
      <c r="AC57" s="28">
        <f t="shared" si="21"/>
        <v>0</v>
      </c>
      <c r="AD57" s="28"/>
      <c r="AE57" s="28"/>
      <c r="AF57" s="31"/>
      <c r="AG57" s="31"/>
      <c r="AH57" s="28">
        <f t="shared" si="22"/>
        <v>0</v>
      </c>
      <c r="AI57" s="28" t="s">
        <v>94</v>
      </c>
      <c r="AJ57" s="28" t="s">
        <v>94</v>
      </c>
      <c r="AK57" s="31">
        <v>1</v>
      </c>
      <c r="AL57" s="28"/>
      <c r="AM57" s="31"/>
      <c r="AN57" s="31"/>
      <c r="AO57" s="31"/>
      <c r="AP57" s="28">
        <f t="shared" si="23"/>
        <v>1</v>
      </c>
      <c r="AQ57" s="28"/>
      <c r="AR57" s="31"/>
      <c r="AS57" s="28"/>
      <c r="AT57" s="28"/>
      <c r="AU57" s="28"/>
      <c r="AV57" s="28" t="s">
        <v>222</v>
      </c>
      <c r="AW57" s="28">
        <v>1</v>
      </c>
      <c r="AX57" s="28">
        <f t="shared" si="14"/>
        <v>1</v>
      </c>
      <c r="AY57" s="28">
        <f t="shared" si="24"/>
        <v>81.550352941176456</v>
      </c>
      <c r="AZ57" s="28">
        <f t="shared" si="25"/>
        <v>2</v>
      </c>
      <c r="BA57" s="28">
        <f t="shared" si="26"/>
        <v>83.550352941176456</v>
      </c>
      <c r="BB57" s="28">
        <f t="shared" si="15"/>
        <v>22</v>
      </c>
      <c r="BC57" s="28">
        <f t="shared" si="16"/>
        <v>18</v>
      </c>
      <c r="BD57" s="28">
        <f t="shared" si="13"/>
        <v>22</v>
      </c>
    </row>
    <row r="58" spans="1:60" s="27" customFormat="1" x14ac:dyDescent="0.25">
      <c r="A58" s="28" t="s">
        <v>166</v>
      </c>
      <c r="B58" s="28" t="s">
        <v>223</v>
      </c>
      <c r="C58" s="28" t="s">
        <v>224</v>
      </c>
      <c r="D58" s="44">
        <v>63.188235294117597</v>
      </c>
      <c r="E58" s="45" t="s">
        <v>64</v>
      </c>
      <c r="F58" s="45">
        <v>10</v>
      </c>
      <c r="G58" s="44" t="s">
        <v>65</v>
      </c>
      <c r="H58" s="44">
        <v>9</v>
      </c>
      <c r="I58" s="28"/>
      <c r="J58" s="28"/>
      <c r="K58" s="28"/>
      <c r="L58" s="28"/>
      <c r="M58" s="31"/>
      <c r="N58" s="28">
        <f t="shared" si="17"/>
        <v>19</v>
      </c>
      <c r="O58" s="28">
        <f t="shared" si="18"/>
        <v>24.656470588235276</v>
      </c>
      <c r="P58" s="28">
        <v>3.6269999999999998</v>
      </c>
      <c r="Q58" s="28">
        <f t="shared" si="19"/>
        <v>86.27</v>
      </c>
      <c r="R58" s="28"/>
      <c r="S58" s="31"/>
      <c r="T58" s="28">
        <f t="shared" si="20"/>
        <v>51.761999999999993</v>
      </c>
      <c r="U58" s="28">
        <v>76.5</v>
      </c>
      <c r="V58" s="46">
        <v>7.65</v>
      </c>
      <c r="W58" s="28"/>
      <c r="X58" s="28"/>
      <c r="Y58" s="28"/>
      <c r="Z58" s="28"/>
      <c r="AA58" s="45"/>
      <c r="AB58" s="45"/>
      <c r="AC58" s="28">
        <f t="shared" si="21"/>
        <v>0</v>
      </c>
      <c r="AD58" s="28" t="s">
        <v>70</v>
      </c>
      <c r="AE58" s="28">
        <v>0.125</v>
      </c>
      <c r="AF58" s="31"/>
      <c r="AG58" s="31"/>
      <c r="AH58" s="28">
        <f t="shared" si="22"/>
        <v>0.125</v>
      </c>
      <c r="AI58" s="28" t="s">
        <v>225</v>
      </c>
      <c r="AJ58" s="28" t="s">
        <v>226</v>
      </c>
      <c r="AK58" s="31">
        <v>2.2000000000000002</v>
      </c>
      <c r="AL58" s="28" t="s">
        <v>227</v>
      </c>
      <c r="AM58" s="31">
        <v>0.25</v>
      </c>
      <c r="AN58" s="31"/>
      <c r="AO58" s="31"/>
      <c r="AP58" s="28">
        <f t="shared" si="23"/>
        <v>2.4500000000000002</v>
      </c>
      <c r="AQ58" s="28"/>
      <c r="AR58" s="31"/>
      <c r="AS58" s="28"/>
      <c r="AT58" s="28"/>
      <c r="AU58" s="28"/>
      <c r="AV58" s="28"/>
      <c r="AW58" s="28"/>
      <c r="AX58" s="28">
        <f t="shared" si="14"/>
        <v>0</v>
      </c>
      <c r="AY58" s="28">
        <f t="shared" si="24"/>
        <v>84.068470588235272</v>
      </c>
      <c r="AZ58" s="28">
        <f t="shared" si="25"/>
        <v>2.5750000000000002</v>
      </c>
      <c r="BA58" s="28">
        <f t="shared" si="26"/>
        <v>86.643470588235274</v>
      </c>
      <c r="BB58" s="28">
        <f t="shared" si="15"/>
        <v>10</v>
      </c>
      <c r="BC58" s="28">
        <f t="shared" si="16"/>
        <v>11</v>
      </c>
      <c r="BD58" s="28">
        <f t="shared" si="13"/>
        <v>10</v>
      </c>
    </row>
    <row r="59" spans="1:60" s="27" customFormat="1" x14ac:dyDescent="0.25">
      <c r="A59" s="28" t="s">
        <v>166</v>
      </c>
      <c r="B59" s="28" t="s">
        <v>228</v>
      </c>
      <c r="C59" s="28" t="s">
        <v>229</v>
      </c>
      <c r="D59" s="44">
        <v>63.176470588235297</v>
      </c>
      <c r="E59" s="45" t="s">
        <v>64</v>
      </c>
      <c r="F59" s="45">
        <v>10</v>
      </c>
      <c r="G59" s="44" t="s">
        <v>65</v>
      </c>
      <c r="H59" s="44">
        <v>9</v>
      </c>
      <c r="I59" s="28"/>
      <c r="J59" s="28"/>
      <c r="K59" s="28"/>
      <c r="L59" s="28"/>
      <c r="M59" s="31"/>
      <c r="N59" s="28">
        <f t="shared" si="17"/>
        <v>19</v>
      </c>
      <c r="O59" s="28">
        <f t="shared" si="18"/>
        <v>24.652941176470591</v>
      </c>
      <c r="P59" s="28">
        <v>2.9790000000000001</v>
      </c>
      <c r="Q59" s="28">
        <f t="shared" si="19"/>
        <v>79.789999999999992</v>
      </c>
      <c r="R59" s="28"/>
      <c r="S59" s="31"/>
      <c r="T59" s="28">
        <f t="shared" si="20"/>
        <v>47.873999999999995</v>
      </c>
      <c r="U59" s="28">
        <v>70</v>
      </c>
      <c r="V59" s="46">
        <v>7</v>
      </c>
      <c r="W59" s="28"/>
      <c r="X59" s="28"/>
      <c r="Y59" s="28"/>
      <c r="Z59" s="28"/>
      <c r="AA59" s="45"/>
      <c r="AB59" s="45"/>
      <c r="AC59" s="28">
        <f t="shared" si="21"/>
        <v>0</v>
      </c>
      <c r="AD59" s="28"/>
      <c r="AE59" s="28"/>
      <c r="AF59" s="31"/>
      <c r="AG59" s="31"/>
      <c r="AH59" s="28">
        <f t="shared" si="22"/>
        <v>0</v>
      </c>
      <c r="AI59" s="28"/>
      <c r="AJ59" s="28"/>
      <c r="AK59" s="31"/>
      <c r="AL59" s="28"/>
      <c r="AM59" s="31"/>
      <c r="AN59" s="31"/>
      <c r="AO59" s="31"/>
      <c r="AP59" s="28">
        <f t="shared" si="23"/>
        <v>0</v>
      </c>
      <c r="AQ59" s="28"/>
      <c r="AR59" s="31"/>
      <c r="AS59" s="28"/>
      <c r="AT59" s="28"/>
      <c r="AU59" s="28"/>
      <c r="AV59" s="28"/>
      <c r="AW59" s="28"/>
      <c r="AX59" s="28">
        <f t="shared" si="14"/>
        <v>0</v>
      </c>
      <c r="AY59" s="28">
        <f t="shared" si="24"/>
        <v>79.526941176470586</v>
      </c>
      <c r="AZ59" s="28">
        <f t="shared" si="25"/>
        <v>0</v>
      </c>
      <c r="BA59" s="28">
        <f t="shared" si="26"/>
        <v>79.526941176470586</v>
      </c>
      <c r="BB59" s="28">
        <f t="shared" si="15"/>
        <v>34</v>
      </c>
      <c r="BC59" s="28">
        <f t="shared" si="16"/>
        <v>35</v>
      </c>
      <c r="BD59" s="28">
        <f t="shared" si="13"/>
        <v>34</v>
      </c>
    </row>
    <row r="60" spans="1:60" s="27" customFormat="1" x14ac:dyDescent="0.25">
      <c r="A60" s="28" t="s">
        <v>166</v>
      </c>
      <c r="B60" s="28" t="s">
        <v>230</v>
      </c>
      <c r="C60" s="28" t="s">
        <v>231</v>
      </c>
      <c r="D60" s="44">
        <v>63.211428571428598</v>
      </c>
      <c r="E60" s="45" t="s">
        <v>64</v>
      </c>
      <c r="F60" s="45">
        <v>10</v>
      </c>
      <c r="G60" s="44" t="s">
        <v>65</v>
      </c>
      <c r="H60" s="44">
        <v>9</v>
      </c>
      <c r="I60" s="28"/>
      <c r="J60" s="28"/>
      <c r="K60" s="28"/>
      <c r="L60" s="28"/>
      <c r="M60" s="31"/>
      <c r="N60" s="28">
        <f t="shared" si="17"/>
        <v>19</v>
      </c>
      <c r="O60" s="28">
        <f t="shared" si="18"/>
        <v>24.663428571428579</v>
      </c>
      <c r="P60" s="28">
        <v>3.2589999999999999</v>
      </c>
      <c r="Q60" s="28">
        <f t="shared" si="19"/>
        <v>82.59</v>
      </c>
      <c r="R60" s="28"/>
      <c r="S60" s="31"/>
      <c r="T60" s="28">
        <f t="shared" si="20"/>
        <v>49.554000000000002</v>
      </c>
      <c r="U60" s="28">
        <v>71</v>
      </c>
      <c r="V60" s="46">
        <v>7.1</v>
      </c>
      <c r="W60" s="28"/>
      <c r="X60" s="28"/>
      <c r="Y60" s="28"/>
      <c r="Z60" s="28"/>
      <c r="AA60" s="45"/>
      <c r="AB60" s="45"/>
      <c r="AC60" s="28">
        <f t="shared" si="21"/>
        <v>0</v>
      </c>
      <c r="AD60" s="28"/>
      <c r="AE60" s="28"/>
      <c r="AF60" s="31"/>
      <c r="AG60" s="31"/>
      <c r="AH60" s="28">
        <f t="shared" si="22"/>
        <v>0</v>
      </c>
      <c r="AI60" s="28"/>
      <c r="AJ60" s="28"/>
      <c r="AK60" s="31"/>
      <c r="AL60" s="28"/>
      <c r="AM60" s="31"/>
      <c r="AN60" s="31"/>
      <c r="AO60" s="31"/>
      <c r="AP60" s="28">
        <f t="shared" si="23"/>
        <v>0</v>
      </c>
      <c r="AQ60" s="28"/>
      <c r="AR60" s="31"/>
      <c r="AS60" s="28"/>
      <c r="AT60" s="28"/>
      <c r="AU60" s="28"/>
      <c r="AV60" s="28"/>
      <c r="AW60" s="28"/>
      <c r="AX60" s="28">
        <f t="shared" si="14"/>
        <v>0</v>
      </c>
      <c r="AY60" s="28">
        <f t="shared" si="24"/>
        <v>81.317428571428579</v>
      </c>
      <c r="AZ60" s="28">
        <f t="shared" si="25"/>
        <v>0</v>
      </c>
      <c r="BA60" s="28">
        <f t="shared" si="26"/>
        <v>81.317428571428579</v>
      </c>
      <c r="BB60" s="28">
        <f t="shared" si="15"/>
        <v>23</v>
      </c>
      <c r="BC60" s="28">
        <f t="shared" si="16"/>
        <v>27</v>
      </c>
      <c r="BD60" s="28">
        <f t="shared" si="13"/>
        <v>23</v>
      </c>
    </row>
    <row r="61" spans="1:60" s="27" customFormat="1" x14ac:dyDescent="0.25">
      <c r="A61" s="28" t="s">
        <v>166</v>
      </c>
      <c r="B61" s="28" t="s">
        <v>232</v>
      </c>
      <c r="C61" s="28" t="s">
        <v>233</v>
      </c>
      <c r="D61" s="44">
        <v>63.941176470588204</v>
      </c>
      <c r="E61" s="45" t="s">
        <v>64</v>
      </c>
      <c r="F61" s="45">
        <v>10</v>
      </c>
      <c r="G61" s="44" t="s">
        <v>65</v>
      </c>
      <c r="H61" s="44">
        <v>9</v>
      </c>
      <c r="I61" s="28"/>
      <c r="J61" s="28"/>
      <c r="K61" s="28"/>
      <c r="L61" s="28"/>
      <c r="M61" s="31"/>
      <c r="N61" s="28">
        <f t="shared" si="17"/>
        <v>19</v>
      </c>
      <c r="O61" s="28">
        <f t="shared" si="18"/>
        <v>24.88235294117646</v>
      </c>
      <c r="P61" s="28">
        <v>3.4340000000000002</v>
      </c>
      <c r="Q61" s="28">
        <f t="shared" si="19"/>
        <v>84.34</v>
      </c>
      <c r="R61" s="28"/>
      <c r="S61" s="31"/>
      <c r="T61" s="28">
        <f t="shared" si="20"/>
        <v>50.603999999999999</v>
      </c>
      <c r="U61" s="28">
        <v>85.83</v>
      </c>
      <c r="V61" s="46">
        <v>8.5830000000000002</v>
      </c>
      <c r="W61" s="28"/>
      <c r="X61" s="28"/>
      <c r="Y61" s="28"/>
      <c r="Z61" s="28"/>
      <c r="AA61" s="45"/>
      <c r="AB61" s="45"/>
      <c r="AC61" s="28">
        <f t="shared" si="21"/>
        <v>0</v>
      </c>
      <c r="AD61" s="28"/>
      <c r="AE61" s="28"/>
      <c r="AF61" s="31"/>
      <c r="AG61" s="31"/>
      <c r="AH61" s="28">
        <f t="shared" si="22"/>
        <v>0</v>
      </c>
      <c r="AI61" s="28"/>
      <c r="AJ61" s="28"/>
      <c r="AK61" s="31"/>
      <c r="AL61" s="28"/>
      <c r="AM61" s="31"/>
      <c r="AN61" s="31"/>
      <c r="AO61" s="31"/>
      <c r="AP61" s="28">
        <f t="shared" si="23"/>
        <v>0</v>
      </c>
      <c r="AQ61" s="28"/>
      <c r="AR61" s="31"/>
      <c r="AS61" s="28"/>
      <c r="AT61" s="28"/>
      <c r="AU61" s="28"/>
      <c r="AV61" s="28"/>
      <c r="AW61" s="28"/>
      <c r="AX61" s="28">
        <f t="shared" si="14"/>
        <v>0</v>
      </c>
      <c r="AY61" s="28">
        <f t="shared" si="24"/>
        <v>84.069352941176462</v>
      </c>
      <c r="AZ61" s="28">
        <f t="shared" si="25"/>
        <v>0</v>
      </c>
      <c r="BA61" s="28">
        <f t="shared" si="26"/>
        <v>84.069352941176462</v>
      </c>
      <c r="BB61" s="28">
        <f t="shared" si="15"/>
        <v>16</v>
      </c>
      <c r="BC61" s="28">
        <f t="shared" si="16"/>
        <v>17</v>
      </c>
      <c r="BD61" s="28">
        <f t="shared" si="13"/>
        <v>16</v>
      </c>
    </row>
    <row r="62" spans="1:60" s="27" customFormat="1" x14ac:dyDescent="0.25">
      <c r="A62" s="28" t="s">
        <v>166</v>
      </c>
      <c r="B62" s="28" t="s">
        <v>234</v>
      </c>
      <c r="C62" s="28" t="s">
        <v>235</v>
      </c>
      <c r="D62" s="44">
        <v>63.941176470588204</v>
      </c>
      <c r="E62" s="45" t="s">
        <v>64</v>
      </c>
      <c r="F62" s="45">
        <v>10</v>
      </c>
      <c r="G62" s="44" t="s">
        <v>65</v>
      </c>
      <c r="H62" s="44">
        <v>9</v>
      </c>
      <c r="I62" s="28">
        <v>2.625</v>
      </c>
      <c r="J62" s="28"/>
      <c r="K62" s="28"/>
      <c r="L62" s="28"/>
      <c r="M62" s="31"/>
      <c r="N62" s="28">
        <f t="shared" si="17"/>
        <v>21.625</v>
      </c>
      <c r="O62" s="28">
        <f t="shared" si="18"/>
        <v>25.669852941176462</v>
      </c>
      <c r="P62" s="28">
        <v>3.8210000000000002</v>
      </c>
      <c r="Q62" s="28">
        <f t="shared" si="19"/>
        <v>88.210000000000008</v>
      </c>
      <c r="R62" s="28" t="s">
        <v>236</v>
      </c>
      <c r="S62" s="31">
        <v>0.5</v>
      </c>
      <c r="T62" s="28">
        <f t="shared" si="20"/>
        <v>53.226000000000006</v>
      </c>
      <c r="U62" s="28">
        <v>75.5</v>
      </c>
      <c r="V62" s="46">
        <v>7.55</v>
      </c>
      <c r="W62" s="28" t="s">
        <v>237</v>
      </c>
      <c r="X62" s="28">
        <v>0.6</v>
      </c>
      <c r="Y62" s="28"/>
      <c r="Z62" s="28"/>
      <c r="AA62" s="45"/>
      <c r="AB62" s="45"/>
      <c r="AC62" s="28">
        <f t="shared" si="21"/>
        <v>0.6</v>
      </c>
      <c r="AD62" s="28" t="s">
        <v>188</v>
      </c>
      <c r="AE62" s="28">
        <v>0.1</v>
      </c>
      <c r="AF62" s="31"/>
      <c r="AG62" s="31"/>
      <c r="AH62" s="28">
        <f t="shared" si="22"/>
        <v>0.1</v>
      </c>
      <c r="AI62" s="28"/>
      <c r="AJ62" s="28" t="s">
        <v>1316</v>
      </c>
      <c r="AK62" s="31">
        <v>0.75</v>
      </c>
      <c r="AL62" s="28"/>
      <c r="AM62" s="31"/>
      <c r="AN62" s="31"/>
      <c r="AO62" s="31"/>
      <c r="AP62" s="28">
        <f t="shared" si="23"/>
        <v>0.75</v>
      </c>
      <c r="AQ62" s="51"/>
      <c r="AR62" s="31"/>
      <c r="AS62" s="28"/>
      <c r="AT62" s="28"/>
      <c r="AU62" s="28"/>
      <c r="AV62" s="28"/>
      <c r="AW62" s="28"/>
      <c r="AX62" s="28">
        <f t="shared" si="14"/>
        <v>0</v>
      </c>
      <c r="AY62" s="28">
        <f t="shared" si="24"/>
        <v>86.445852941176469</v>
      </c>
      <c r="AZ62" s="28">
        <f t="shared" si="25"/>
        <v>1.45</v>
      </c>
      <c r="BA62" s="28">
        <f t="shared" si="26"/>
        <v>87.895852941176472</v>
      </c>
      <c r="BB62" s="28">
        <f t="shared" si="15"/>
        <v>6</v>
      </c>
      <c r="BC62" s="28">
        <f t="shared" si="16"/>
        <v>10</v>
      </c>
      <c r="BD62" s="28">
        <f t="shared" si="13"/>
        <v>6</v>
      </c>
    </row>
    <row r="63" spans="1:60" s="27" customFormat="1" x14ac:dyDescent="0.25">
      <c r="A63" s="28" t="s">
        <v>166</v>
      </c>
      <c r="B63" s="28" t="s">
        <v>238</v>
      </c>
      <c r="C63" s="28" t="s">
        <v>239</v>
      </c>
      <c r="D63" s="44">
        <v>63.941176470588204</v>
      </c>
      <c r="E63" s="45" t="s">
        <v>64</v>
      </c>
      <c r="F63" s="45">
        <v>10</v>
      </c>
      <c r="G63" s="44" t="s">
        <v>65</v>
      </c>
      <c r="H63" s="44">
        <v>9</v>
      </c>
      <c r="I63" s="28"/>
      <c r="J63" s="28"/>
      <c r="K63" s="28"/>
      <c r="L63" s="28"/>
      <c r="M63" s="31"/>
      <c r="N63" s="28">
        <f t="shared" si="17"/>
        <v>19</v>
      </c>
      <c r="O63" s="28">
        <f t="shared" si="18"/>
        <v>24.88235294117646</v>
      </c>
      <c r="P63" s="28">
        <v>4.0380000000000003</v>
      </c>
      <c r="Q63" s="28">
        <f t="shared" si="19"/>
        <v>90.38</v>
      </c>
      <c r="R63" s="28"/>
      <c r="S63" s="31"/>
      <c r="T63" s="28">
        <f t="shared" si="20"/>
        <v>54.227999999999994</v>
      </c>
      <c r="U63" s="28">
        <v>75</v>
      </c>
      <c r="V63" s="46">
        <v>7.5</v>
      </c>
      <c r="W63" s="28" t="s">
        <v>240</v>
      </c>
      <c r="X63" s="28">
        <v>2.5</v>
      </c>
      <c r="Y63" s="28"/>
      <c r="Z63" s="28"/>
      <c r="AA63" s="45"/>
      <c r="AB63" s="45"/>
      <c r="AC63" s="28">
        <f t="shared" si="21"/>
        <v>2.5</v>
      </c>
      <c r="AD63" s="28"/>
      <c r="AE63" s="28"/>
      <c r="AF63" s="31"/>
      <c r="AG63" s="31"/>
      <c r="AH63" s="28">
        <f t="shared" si="22"/>
        <v>0</v>
      </c>
      <c r="AI63" s="28"/>
      <c r="AJ63" s="28"/>
      <c r="AK63" s="31"/>
      <c r="AL63" s="28"/>
      <c r="AM63" s="31"/>
      <c r="AN63" s="31"/>
      <c r="AO63" s="31"/>
      <c r="AP63" s="28">
        <f t="shared" si="23"/>
        <v>0</v>
      </c>
      <c r="AQ63" s="28"/>
      <c r="AR63" s="31"/>
      <c r="AS63" s="28"/>
      <c r="AT63" s="28"/>
      <c r="AU63" s="28"/>
      <c r="AV63" s="28"/>
      <c r="AW63" s="28"/>
      <c r="AX63" s="28">
        <f t="shared" si="14"/>
        <v>0</v>
      </c>
      <c r="AY63" s="28">
        <f t="shared" si="24"/>
        <v>86.610352941176458</v>
      </c>
      <c r="AZ63" s="28">
        <f t="shared" si="25"/>
        <v>2.5</v>
      </c>
      <c r="BA63" s="28">
        <f t="shared" si="26"/>
        <v>89.110352941176458</v>
      </c>
      <c r="BB63" s="28">
        <f t="shared" si="15"/>
        <v>4</v>
      </c>
      <c r="BC63" s="28">
        <f t="shared" si="16"/>
        <v>8</v>
      </c>
      <c r="BD63" s="28">
        <f t="shared" si="13"/>
        <v>4</v>
      </c>
    </row>
    <row r="64" spans="1:60" s="27" customFormat="1" x14ac:dyDescent="0.25">
      <c r="A64" s="28" t="s">
        <v>166</v>
      </c>
      <c r="B64" s="28" t="s">
        <v>241</v>
      </c>
      <c r="C64" s="28" t="s">
        <v>242</v>
      </c>
      <c r="D64" s="44">
        <v>63.929411764705897</v>
      </c>
      <c r="E64" s="45" t="s">
        <v>64</v>
      </c>
      <c r="F64" s="45">
        <v>10</v>
      </c>
      <c r="G64" s="44" t="s">
        <v>65</v>
      </c>
      <c r="H64" s="44">
        <v>9</v>
      </c>
      <c r="I64" s="28"/>
      <c r="J64" s="28"/>
      <c r="K64" s="28"/>
      <c r="L64" s="28"/>
      <c r="M64" s="31"/>
      <c r="N64" s="28">
        <f t="shared" si="17"/>
        <v>19</v>
      </c>
      <c r="O64" s="28">
        <f t="shared" si="18"/>
        <v>24.878823529411765</v>
      </c>
      <c r="P64" s="28">
        <v>3.2370000000000001</v>
      </c>
      <c r="Q64" s="28">
        <f t="shared" si="19"/>
        <v>82.37</v>
      </c>
      <c r="R64" s="28"/>
      <c r="S64" s="31"/>
      <c r="T64" s="28">
        <f t="shared" si="20"/>
        <v>49.422000000000004</v>
      </c>
      <c r="U64" s="28">
        <v>71.5</v>
      </c>
      <c r="V64" s="46">
        <v>7.15</v>
      </c>
      <c r="W64" s="28"/>
      <c r="X64" s="28"/>
      <c r="Y64" s="28"/>
      <c r="Z64" s="28"/>
      <c r="AA64" s="45"/>
      <c r="AB64" s="45"/>
      <c r="AC64" s="28">
        <f t="shared" si="21"/>
        <v>0</v>
      </c>
      <c r="AD64" s="28"/>
      <c r="AE64" s="28"/>
      <c r="AF64" s="31"/>
      <c r="AG64" s="31"/>
      <c r="AH64" s="28">
        <f t="shared" si="22"/>
        <v>0</v>
      </c>
      <c r="AI64" s="28"/>
      <c r="AJ64" s="28"/>
      <c r="AK64" s="31"/>
      <c r="AL64" s="28"/>
      <c r="AM64" s="31"/>
      <c r="AN64" s="31"/>
      <c r="AO64" s="31"/>
      <c r="AP64" s="28">
        <f t="shared" si="23"/>
        <v>0</v>
      </c>
      <c r="AQ64" s="28"/>
      <c r="AR64" s="31"/>
      <c r="AS64" s="28"/>
      <c r="AT64" s="28"/>
      <c r="AU64" s="28"/>
      <c r="AV64" s="28"/>
      <c r="AW64" s="28"/>
      <c r="AX64" s="28">
        <f t="shared" si="14"/>
        <v>0</v>
      </c>
      <c r="AY64" s="28">
        <f t="shared" si="24"/>
        <v>81.450823529411778</v>
      </c>
      <c r="AZ64" s="28">
        <f t="shared" si="25"/>
        <v>0</v>
      </c>
      <c r="BA64" s="28">
        <f t="shared" si="26"/>
        <v>81.450823529411778</v>
      </c>
      <c r="BB64" s="28">
        <f t="shared" si="15"/>
        <v>25</v>
      </c>
      <c r="BC64" s="28">
        <f t="shared" si="16"/>
        <v>26</v>
      </c>
      <c r="BD64" s="28">
        <f t="shared" si="13"/>
        <v>25</v>
      </c>
    </row>
    <row r="65" spans="1:56" s="27" customFormat="1" x14ac:dyDescent="0.25">
      <c r="A65" s="28" t="s">
        <v>166</v>
      </c>
      <c r="B65" s="28" t="s">
        <v>243</v>
      </c>
      <c r="C65" s="28" t="s">
        <v>244</v>
      </c>
      <c r="D65" s="44">
        <v>63.941176470588204</v>
      </c>
      <c r="E65" s="45" t="s">
        <v>64</v>
      </c>
      <c r="F65" s="45">
        <v>10</v>
      </c>
      <c r="G65" s="44" t="s">
        <v>65</v>
      </c>
      <c r="H65" s="44">
        <v>9</v>
      </c>
      <c r="I65" s="28"/>
      <c r="J65" s="28"/>
      <c r="K65" s="28"/>
      <c r="L65" s="28"/>
      <c r="M65" s="31"/>
      <c r="N65" s="28">
        <f t="shared" si="17"/>
        <v>19</v>
      </c>
      <c r="O65" s="28">
        <f t="shared" si="18"/>
        <v>24.88235294117646</v>
      </c>
      <c r="P65" s="28">
        <v>3.52</v>
      </c>
      <c r="Q65" s="28">
        <f t="shared" si="19"/>
        <v>85.2</v>
      </c>
      <c r="R65" s="28" t="s">
        <v>245</v>
      </c>
      <c r="S65" s="31">
        <v>0.3</v>
      </c>
      <c r="T65" s="28">
        <f t="shared" si="20"/>
        <v>51.3</v>
      </c>
      <c r="U65" s="28">
        <v>78.5</v>
      </c>
      <c r="V65" s="46">
        <v>7.85</v>
      </c>
      <c r="W65" s="28" t="s">
        <v>246</v>
      </c>
      <c r="X65" s="28">
        <v>7.8</v>
      </c>
      <c r="Y65" s="28"/>
      <c r="Z65" s="28"/>
      <c r="AA65" s="45"/>
      <c r="AB65" s="45"/>
      <c r="AC65" s="28">
        <f t="shared" si="21"/>
        <v>7.8</v>
      </c>
      <c r="AD65" s="28" t="s">
        <v>70</v>
      </c>
      <c r="AE65" s="28">
        <v>0.125</v>
      </c>
      <c r="AF65" s="31"/>
      <c r="AG65" s="31"/>
      <c r="AH65" s="28">
        <f t="shared" si="22"/>
        <v>0.125</v>
      </c>
      <c r="AI65" s="28" t="s">
        <v>153</v>
      </c>
      <c r="AJ65" s="28" t="s">
        <v>153</v>
      </c>
      <c r="AK65" s="31">
        <v>0.5</v>
      </c>
      <c r="AL65" s="28" t="s">
        <v>100</v>
      </c>
      <c r="AM65" s="31">
        <v>0.2</v>
      </c>
      <c r="AN65" s="31"/>
      <c r="AO65" s="31"/>
      <c r="AP65" s="28">
        <f t="shared" si="23"/>
        <v>0.7</v>
      </c>
      <c r="AQ65" s="28"/>
      <c r="AR65" s="31"/>
      <c r="AS65" s="28"/>
      <c r="AT65" s="28"/>
      <c r="AU65" s="28"/>
      <c r="AV65" s="28"/>
      <c r="AW65" s="28"/>
      <c r="AX65" s="28">
        <f t="shared" si="14"/>
        <v>0</v>
      </c>
      <c r="AY65" s="28">
        <f t="shared" si="24"/>
        <v>84.032352941176455</v>
      </c>
      <c r="AZ65" s="28">
        <f t="shared" si="25"/>
        <v>8.625</v>
      </c>
      <c r="BA65" s="28">
        <f t="shared" si="26"/>
        <v>92.657352941176455</v>
      </c>
      <c r="BB65" s="28">
        <f t="shared" si="15"/>
        <v>14</v>
      </c>
      <c r="BC65" s="28">
        <f t="shared" si="16"/>
        <v>4</v>
      </c>
      <c r="BD65" s="28">
        <f t="shared" si="13"/>
        <v>14</v>
      </c>
    </row>
    <row r="66" spans="1:56" s="27" customFormat="1" x14ac:dyDescent="0.25">
      <c r="A66" s="28" t="s">
        <v>166</v>
      </c>
      <c r="B66" s="28" t="s">
        <v>247</v>
      </c>
      <c r="C66" s="28" t="s">
        <v>248</v>
      </c>
      <c r="D66" s="44">
        <v>63.929411764705897</v>
      </c>
      <c r="E66" s="45" t="s">
        <v>64</v>
      </c>
      <c r="F66" s="45">
        <v>10</v>
      </c>
      <c r="G66" s="44" t="s">
        <v>65</v>
      </c>
      <c r="H66" s="44">
        <v>9</v>
      </c>
      <c r="I66" s="28"/>
      <c r="J66" s="28"/>
      <c r="K66" s="28"/>
      <c r="L66" s="28"/>
      <c r="M66" s="31"/>
      <c r="N66" s="28">
        <f t="shared" si="17"/>
        <v>19</v>
      </c>
      <c r="O66" s="28">
        <f t="shared" si="18"/>
        <v>24.878823529411765</v>
      </c>
      <c r="P66" s="28">
        <v>1.875</v>
      </c>
      <c r="Q66" s="28">
        <f t="shared" si="19"/>
        <v>68.75</v>
      </c>
      <c r="R66" s="28"/>
      <c r="S66" s="31"/>
      <c r="T66" s="28">
        <f t="shared" si="20"/>
        <v>41.25</v>
      </c>
      <c r="U66" s="28">
        <v>62.5</v>
      </c>
      <c r="V66" s="46">
        <v>6.25</v>
      </c>
      <c r="W66" s="28"/>
      <c r="X66" s="28"/>
      <c r="Y66" s="28"/>
      <c r="Z66" s="28"/>
      <c r="AA66" s="45"/>
      <c r="AB66" s="45"/>
      <c r="AC66" s="28">
        <f t="shared" si="21"/>
        <v>0</v>
      </c>
      <c r="AD66" s="28"/>
      <c r="AE66" s="28"/>
      <c r="AF66" s="31"/>
      <c r="AG66" s="31"/>
      <c r="AH66" s="28">
        <f t="shared" si="22"/>
        <v>0</v>
      </c>
      <c r="AI66" s="28"/>
      <c r="AJ66" s="28"/>
      <c r="AK66" s="31"/>
      <c r="AL66" s="28"/>
      <c r="AM66" s="31"/>
      <c r="AN66" s="31"/>
      <c r="AO66" s="31"/>
      <c r="AP66" s="28">
        <f t="shared" si="23"/>
        <v>0</v>
      </c>
      <c r="AQ66" s="28"/>
      <c r="AR66" s="31"/>
      <c r="AS66" s="28"/>
      <c r="AT66" s="28"/>
      <c r="AU66" s="28"/>
      <c r="AV66" s="28"/>
      <c r="AW66" s="28"/>
      <c r="AX66" s="28">
        <f t="shared" si="14"/>
        <v>0</v>
      </c>
      <c r="AY66" s="28">
        <f t="shared" si="24"/>
        <v>72.378823529411761</v>
      </c>
      <c r="AZ66" s="28">
        <f t="shared" si="25"/>
        <v>0</v>
      </c>
      <c r="BA66" s="28">
        <f t="shared" si="26"/>
        <v>72.378823529411761</v>
      </c>
      <c r="BB66" s="28">
        <f t="shared" si="15"/>
        <v>67</v>
      </c>
      <c r="BC66" s="28">
        <f t="shared" si="16"/>
        <v>66</v>
      </c>
      <c r="BD66" s="28">
        <f t="shared" si="13"/>
        <v>67</v>
      </c>
    </row>
    <row r="67" spans="1:56" s="27" customFormat="1" x14ac:dyDescent="0.25">
      <c r="A67" s="28" t="s">
        <v>166</v>
      </c>
      <c r="B67" s="28" t="s">
        <v>249</v>
      </c>
      <c r="C67" s="28" t="s">
        <v>250</v>
      </c>
      <c r="D67" s="44">
        <v>63.941176470588204</v>
      </c>
      <c r="E67" s="45" t="s">
        <v>64</v>
      </c>
      <c r="F67" s="45">
        <v>10</v>
      </c>
      <c r="G67" s="44" t="s">
        <v>64</v>
      </c>
      <c r="H67" s="44">
        <v>8</v>
      </c>
      <c r="I67" s="28"/>
      <c r="J67" s="28"/>
      <c r="K67" s="28"/>
      <c r="L67" s="28"/>
      <c r="M67" s="31"/>
      <c r="N67" s="28">
        <f t="shared" si="17"/>
        <v>18</v>
      </c>
      <c r="O67" s="28">
        <f t="shared" si="18"/>
        <v>24.58235294117646</v>
      </c>
      <c r="P67" s="28">
        <v>2.1230000000000002</v>
      </c>
      <c r="Q67" s="28">
        <f t="shared" si="19"/>
        <v>71.23</v>
      </c>
      <c r="R67" s="28"/>
      <c r="S67" s="31"/>
      <c r="T67" s="28">
        <f t="shared" si="20"/>
        <v>42.738</v>
      </c>
      <c r="U67" s="28">
        <v>67.5</v>
      </c>
      <c r="V67" s="46">
        <v>6.75</v>
      </c>
      <c r="W67" s="28"/>
      <c r="X67" s="28"/>
      <c r="Y67" s="28"/>
      <c r="Z67" s="28"/>
      <c r="AA67" s="45"/>
      <c r="AB67" s="45"/>
      <c r="AC67" s="28">
        <f t="shared" si="21"/>
        <v>0</v>
      </c>
      <c r="AD67" s="28"/>
      <c r="AE67" s="28"/>
      <c r="AF67" s="31"/>
      <c r="AG67" s="31"/>
      <c r="AH67" s="28">
        <f t="shared" si="22"/>
        <v>0</v>
      </c>
      <c r="AI67" s="28"/>
      <c r="AJ67" s="28"/>
      <c r="AK67" s="31"/>
      <c r="AL67" s="28"/>
      <c r="AM67" s="31"/>
      <c r="AN67" s="31"/>
      <c r="AO67" s="31"/>
      <c r="AP67" s="28">
        <f t="shared" si="23"/>
        <v>0</v>
      </c>
      <c r="AQ67" s="28"/>
      <c r="AR67" s="31"/>
      <c r="AS67" s="28"/>
      <c r="AT67" s="28"/>
      <c r="AU67" s="28"/>
      <c r="AV67" s="28"/>
      <c r="AW67" s="28"/>
      <c r="AX67" s="28">
        <f t="shared" si="14"/>
        <v>0</v>
      </c>
      <c r="AY67" s="28">
        <f t="shared" si="24"/>
        <v>74.070352941176452</v>
      </c>
      <c r="AZ67" s="28">
        <f t="shared" si="25"/>
        <v>0</v>
      </c>
      <c r="BA67" s="28">
        <f t="shared" si="26"/>
        <v>74.070352941176452</v>
      </c>
      <c r="BB67" s="28">
        <f t="shared" si="15"/>
        <v>60</v>
      </c>
      <c r="BC67" s="28">
        <f t="shared" si="16"/>
        <v>60</v>
      </c>
      <c r="BD67" s="28">
        <f t="shared" si="13"/>
        <v>60</v>
      </c>
    </row>
    <row r="68" spans="1:56" s="27" customFormat="1" x14ac:dyDescent="0.25">
      <c r="A68" s="28" t="s">
        <v>166</v>
      </c>
      <c r="B68" s="28" t="s">
        <v>251</v>
      </c>
      <c r="C68" s="28" t="s">
        <v>252</v>
      </c>
      <c r="D68" s="44">
        <v>63.176470588235297</v>
      </c>
      <c r="E68" s="45" t="s">
        <v>64</v>
      </c>
      <c r="F68" s="45">
        <v>10</v>
      </c>
      <c r="G68" s="44" t="s">
        <v>64</v>
      </c>
      <c r="H68" s="44">
        <v>8</v>
      </c>
      <c r="I68" s="28"/>
      <c r="J68" s="28"/>
      <c r="K68" s="28"/>
      <c r="L68" s="28"/>
      <c r="M68" s="31"/>
      <c r="N68" s="28">
        <f t="shared" si="17"/>
        <v>18</v>
      </c>
      <c r="O68" s="28">
        <f t="shared" si="18"/>
        <v>24.352941176470591</v>
      </c>
      <c r="P68" s="28">
        <v>2.1459999999999999</v>
      </c>
      <c r="Q68" s="28">
        <f t="shared" si="19"/>
        <v>71.460000000000008</v>
      </c>
      <c r="R68" s="28"/>
      <c r="S68" s="31"/>
      <c r="T68" s="28">
        <f t="shared" si="20"/>
        <v>42.876000000000005</v>
      </c>
      <c r="U68" s="28">
        <v>67.5</v>
      </c>
      <c r="V68" s="46">
        <v>6.75</v>
      </c>
      <c r="W68" s="28"/>
      <c r="X68" s="28"/>
      <c r="Y68" s="28"/>
      <c r="Z68" s="28"/>
      <c r="AA68" s="45"/>
      <c r="AB68" s="45"/>
      <c r="AC68" s="28">
        <f t="shared" si="21"/>
        <v>0</v>
      </c>
      <c r="AD68" s="28"/>
      <c r="AE68" s="28"/>
      <c r="AF68" s="31"/>
      <c r="AG68" s="31"/>
      <c r="AH68" s="28">
        <f t="shared" si="22"/>
        <v>0</v>
      </c>
      <c r="AI68" s="28"/>
      <c r="AJ68" s="28"/>
      <c r="AK68" s="31"/>
      <c r="AL68" s="28"/>
      <c r="AM68" s="31"/>
      <c r="AN68" s="31"/>
      <c r="AO68" s="31"/>
      <c r="AP68" s="28">
        <f t="shared" si="23"/>
        <v>0</v>
      </c>
      <c r="AQ68" s="28"/>
      <c r="AR68" s="31"/>
      <c r="AS68" s="28"/>
      <c r="AT68" s="28"/>
      <c r="AU68" s="28"/>
      <c r="AV68" s="28"/>
      <c r="AW68" s="28"/>
      <c r="AX68" s="28">
        <f t="shared" si="14"/>
        <v>0</v>
      </c>
      <c r="AY68" s="28">
        <f t="shared" si="24"/>
        <v>73.978941176470599</v>
      </c>
      <c r="AZ68" s="28">
        <f t="shared" si="25"/>
        <v>0</v>
      </c>
      <c r="BA68" s="28">
        <f t="shared" si="26"/>
        <v>73.978941176470599</v>
      </c>
      <c r="BB68" s="28">
        <f t="shared" si="15"/>
        <v>58</v>
      </c>
      <c r="BC68" s="28">
        <f t="shared" si="16"/>
        <v>61</v>
      </c>
      <c r="BD68" s="28">
        <f t="shared" si="13"/>
        <v>58</v>
      </c>
    </row>
    <row r="69" spans="1:56" s="27" customFormat="1" x14ac:dyDescent="0.25">
      <c r="A69" s="28" t="s">
        <v>166</v>
      </c>
      <c r="B69" s="28" t="s">
        <v>253</v>
      </c>
      <c r="C69" s="28" t="s">
        <v>254</v>
      </c>
      <c r="D69" s="44">
        <v>63.941176470588204</v>
      </c>
      <c r="E69" s="45" t="s">
        <v>64</v>
      </c>
      <c r="F69" s="45">
        <v>10</v>
      </c>
      <c r="G69" s="44" t="s">
        <v>64</v>
      </c>
      <c r="H69" s="44">
        <v>8</v>
      </c>
      <c r="I69" s="28"/>
      <c r="J69" s="28"/>
      <c r="K69" s="28"/>
      <c r="L69" s="28"/>
      <c r="M69" s="31"/>
      <c r="N69" s="28">
        <f t="shared" si="17"/>
        <v>18</v>
      </c>
      <c r="O69" s="28">
        <f t="shared" si="18"/>
        <v>24.58235294117646</v>
      </c>
      <c r="P69" s="28">
        <v>2.4780000000000002</v>
      </c>
      <c r="Q69" s="28">
        <f t="shared" si="19"/>
        <v>74.78</v>
      </c>
      <c r="R69" s="28"/>
      <c r="S69" s="31"/>
      <c r="T69" s="28">
        <f t="shared" si="20"/>
        <v>44.868000000000002</v>
      </c>
      <c r="U69" s="28">
        <v>75</v>
      </c>
      <c r="V69" s="46">
        <v>7.5</v>
      </c>
      <c r="W69" s="28"/>
      <c r="X69" s="28"/>
      <c r="Y69" s="28"/>
      <c r="Z69" s="28"/>
      <c r="AA69" s="45"/>
      <c r="AB69" s="45"/>
      <c r="AC69" s="28">
        <f t="shared" si="21"/>
        <v>0</v>
      </c>
      <c r="AD69" s="28"/>
      <c r="AE69" s="28"/>
      <c r="AF69" s="31"/>
      <c r="AG69" s="31"/>
      <c r="AH69" s="28">
        <f t="shared" si="22"/>
        <v>0</v>
      </c>
      <c r="AI69" s="28"/>
      <c r="AJ69" s="28"/>
      <c r="AK69" s="31"/>
      <c r="AL69" s="28"/>
      <c r="AM69" s="31"/>
      <c r="AN69" s="31"/>
      <c r="AO69" s="31"/>
      <c r="AP69" s="28">
        <f t="shared" si="23"/>
        <v>0</v>
      </c>
      <c r="AQ69" s="28"/>
      <c r="AR69" s="31"/>
      <c r="AS69" s="28"/>
      <c r="AT69" s="28"/>
      <c r="AU69" s="28"/>
      <c r="AV69" s="28"/>
      <c r="AW69" s="28"/>
      <c r="AX69" s="28">
        <f t="shared" si="14"/>
        <v>0</v>
      </c>
      <c r="AY69" s="28">
        <f t="shared" si="24"/>
        <v>76.950352941176462</v>
      </c>
      <c r="AZ69" s="28">
        <f t="shared" si="25"/>
        <v>0</v>
      </c>
      <c r="BA69" s="28">
        <f t="shared" si="26"/>
        <v>76.950352941176462</v>
      </c>
      <c r="BB69" s="28">
        <f t="shared" ref="BB69:BB76" si="27">RANK(P69,P:P)</f>
        <v>51</v>
      </c>
      <c r="BC69" s="28">
        <f t="shared" ref="BC69:BC76" si="28">RANK(BA69,BA:BA)</f>
        <v>44</v>
      </c>
      <c r="BD69" s="28">
        <f t="shared" si="13"/>
        <v>51</v>
      </c>
    </row>
    <row r="70" spans="1:56" s="27" customFormat="1" x14ac:dyDescent="0.25">
      <c r="A70" s="28" t="s">
        <v>166</v>
      </c>
      <c r="B70" s="28" t="s">
        <v>255</v>
      </c>
      <c r="C70" s="28" t="s">
        <v>256</v>
      </c>
      <c r="D70" s="44">
        <v>61.9882352941177</v>
      </c>
      <c r="E70" s="45" t="s">
        <v>64</v>
      </c>
      <c r="F70" s="45">
        <v>10</v>
      </c>
      <c r="G70" s="44" t="s">
        <v>64</v>
      </c>
      <c r="H70" s="44">
        <v>8</v>
      </c>
      <c r="I70" s="28"/>
      <c r="J70" s="28"/>
      <c r="K70" s="28"/>
      <c r="L70" s="28"/>
      <c r="M70" s="31"/>
      <c r="N70" s="28">
        <f t="shared" si="17"/>
        <v>18</v>
      </c>
      <c r="O70" s="28">
        <f t="shared" si="18"/>
        <v>23.996470588235308</v>
      </c>
      <c r="P70" s="28">
        <v>1.4159999999999999</v>
      </c>
      <c r="Q70" s="28">
        <f t="shared" si="19"/>
        <v>64.16</v>
      </c>
      <c r="R70" s="28"/>
      <c r="S70" s="31"/>
      <c r="T70" s="28">
        <f t="shared" si="20"/>
        <v>38.495999999999995</v>
      </c>
      <c r="U70" s="28">
        <v>70</v>
      </c>
      <c r="V70" s="46">
        <v>7</v>
      </c>
      <c r="W70" s="28"/>
      <c r="X70" s="28"/>
      <c r="Y70" s="28"/>
      <c r="Z70" s="28"/>
      <c r="AA70" s="45"/>
      <c r="AB70" s="45"/>
      <c r="AC70" s="28">
        <f t="shared" si="21"/>
        <v>0</v>
      </c>
      <c r="AD70" s="28"/>
      <c r="AE70" s="28"/>
      <c r="AF70" s="31"/>
      <c r="AG70" s="31"/>
      <c r="AH70" s="28">
        <f t="shared" si="22"/>
        <v>0</v>
      </c>
      <c r="AI70" s="28" t="s">
        <v>120</v>
      </c>
      <c r="AJ70" s="28" t="s">
        <v>120</v>
      </c>
      <c r="AK70" s="31">
        <v>1.2</v>
      </c>
      <c r="AL70" s="28"/>
      <c r="AM70" s="31"/>
      <c r="AN70" s="31"/>
      <c r="AO70" s="31"/>
      <c r="AP70" s="28">
        <f t="shared" si="23"/>
        <v>1.2</v>
      </c>
      <c r="AQ70" s="28"/>
      <c r="AR70" s="31"/>
      <c r="AS70" s="28"/>
      <c r="AT70" s="28"/>
      <c r="AU70" s="28"/>
      <c r="AV70" s="28"/>
      <c r="AW70" s="28"/>
      <c r="AX70" s="28">
        <f t="shared" si="14"/>
        <v>0</v>
      </c>
      <c r="AY70" s="28">
        <f t="shared" si="24"/>
        <v>69.492470588235307</v>
      </c>
      <c r="AZ70" s="28">
        <f t="shared" si="25"/>
        <v>1.2</v>
      </c>
      <c r="BA70" s="28">
        <f t="shared" si="26"/>
        <v>70.692470588235309</v>
      </c>
      <c r="BB70" s="28">
        <f t="shared" si="27"/>
        <v>71</v>
      </c>
      <c r="BC70" s="28">
        <f t="shared" si="28"/>
        <v>69</v>
      </c>
      <c r="BD70" s="28">
        <f t="shared" ref="BD70:BD76" si="29">RANK(T70,T:T)</f>
        <v>71</v>
      </c>
    </row>
    <row r="71" spans="1:56" s="27" customFormat="1" x14ac:dyDescent="0.25">
      <c r="A71" s="28" t="s">
        <v>166</v>
      </c>
      <c r="B71" s="28" t="s">
        <v>257</v>
      </c>
      <c r="C71" s="28" t="s">
        <v>258</v>
      </c>
      <c r="D71" s="44">
        <v>63.905882352941198</v>
      </c>
      <c r="E71" s="45" t="s">
        <v>64</v>
      </c>
      <c r="F71" s="45">
        <v>10</v>
      </c>
      <c r="G71" s="44" t="s">
        <v>65</v>
      </c>
      <c r="H71" s="44">
        <v>9</v>
      </c>
      <c r="I71" s="28"/>
      <c r="J71" s="28"/>
      <c r="K71" s="28"/>
      <c r="L71" s="28"/>
      <c r="M71" s="31"/>
      <c r="N71" s="28">
        <f t="shared" si="17"/>
        <v>19</v>
      </c>
      <c r="O71" s="28">
        <f t="shared" si="18"/>
        <v>24.871764705882359</v>
      </c>
      <c r="P71" s="28">
        <v>2.1440000000000001</v>
      </c>
      <c r="Q71" s="28">
        <f t="shared" si="19"/>
        <v>71.44</v>
      </c>
      <c r="R71" s="28"/>
      <c r="S71" s="31"/>
      <c r="T71" s="28">
        <f t="shared" si="20"/>
        <v>42.863999999999997</v>
      </c>
      <c r="U71" s="28">
        <v>68</v>
      </c>
      <c r="V71" s="46">
        <v>6.8</v>
      </c>
      <c r="W71" s="28"/>
      <c r="X71" s="28"/>
      <c r="Y71" s="28"/>
      <c r="Z71" s="28"/>
      <c r="AA71" s="45"/>
      <c r="AB71" s="45"/>
      <c r="AC71" s="28">
        <f t="shared" si="21"/>
        <v>0</v>
      </c>
      <c r="AD71" s="28"/>
      <c r="AE71" s="28"/>
      <c r="AF71" s="31"/>
      <c r="AG71" s="31"/>
      <c r="AH71" s="28">
        <f t="shared" si="22"/>
        <v>0</v>
      </c>
      <c r="AI71" s="28"/>
      <c r="AJ71" s="28"/>
      <c r="AK71" s="31"/>
      <c r="AL71" s="28"/>
      <c r="AM71" s="31"/>
      <c r="AN71" s="31"/>
      <c r="AO71" s="31"/>
      <c r="AP71" s="28">
        <f t="shared" si="23"/>
        <v>0</v>
      </c>
      <c r="AQ71" s="28"/>
      <c r="AR71" s="31"/>
      <c r="AS71" s="28"/>
      <c r="AT71" s="28"/>
      <c r="AU71" s="28"/>
      <c r="AV71" s="28"/>
      <c r="AW71" s="28"/>
      <c r="AX71" s="28">
        <f t="shared" si="14"/>
        <v>0</v>
      </c>
      <c r="AY71" s="28">
        <f t="shared" si="24"/>
        <v>74.535764705882357</v>
      </c>
      <c r="AZ71" s="28">
        <f t="shared" si="25"/>
        <v>0</v>
      </c>
      <c r="BA71" s="28">
        <f t="shared" si="26"/>
        <v>74.535764705882357</v>
      </c>
      <c r="BB71" s="28">
        <f t="shared" si="27"/>
        <v>59</v>
      </c>
      <c r="BC71" s="28">
        <f t="shared" si="28"/>
        <v>58</v>
      </c>
      <c r="BD71" s="28">
        <f t="shared" si="29"/>
        <v>59</v>
      </c>
    </row>
    <row r="72" spans="1:56" s="27" customFormat="1" x14ac:dyDescent="0.25">
      <c r="A72" s="28" t="s">
        <v>166</v>
      </c>
      <c r="B72" s="28" t="s">
        <v>259</v>
      </c>
      <c r="C72" s="28" t="s">
        <v>260</v>
      </c>
      <c r="D72" s="44">
        <v>63.188235294117597</v>
      </c>
      <c r="E72" s="45" t="s">
        <v>64</v>
      </c>
      <c r="F72" s="45">
        <v>10</v>
      </c>
      <c r="G72" s="44" t="s">
        <v>65</v>
      </c>
      <c r="H72" s="44">
        <v>9</v>
      </c>
      <c r="I72" s="28"/>
      <c r="J72" s="28"/>
      <c r="K72" s="28"/>
      <c r="L72" s="28"/>
      <c r="M72" s="31"/>
      <c r="N72" s="28">
        <f t="shared" si="17"/>
        <v>19</v>
      </c>
      <c r="O72" s="28">
        <f t="shared" si="18"/>
        <v>24.656470588235276</v>
      </c>
      <c r="P72" s="28">
        <v>3.1429999999999998</v>
      </c>
      <c r="Q72" s="28">
        <f t="shared" si="19"/>
        <v>81.430000000000007</v>
      </c>
      <c r="R72" s="28"/>
      <c r="S72" s="31"/>
      <c r="T72" s="28">
        <f t="shared" si="20"/>
        <v>48.858000000000004</v>
      </c>
      <c r="U72" s="28">
        <v>69</v>
      </c>
      <c r="V72" s="46">
        <v>6.9</v>
      </c>
      <c r="W72" s="28"/>
      <c r="X72" s="28"/>
      <c r="Y72" s="28"/>
      <c r="Z72" s="28"/>
      <c r="AA72" s="45"/>
      <c r="AB72" s="45"/>
      <c r="AC72" s="28">
        <f t="shared" si="21"/>
        <v>0</v>
      </c>
      <c r="AD72" s="28"/>
      <c r="AE72" s="28"/>
      <c r="AF72" s="31"/>
      <c r="AG72" s="31"/>
      <c r="AH72" s="28">
        <f t="shared" si="22"/>
        <v>0</v>
      </c>
      <c r="AI72" s="28"/>
      <c r="AJ72" s="28"/>
      <c r="AK72" s="31"/>
      <c r="AL72" s="28"/>
      <c r="AM72" s="31"/>
      <c r="AN72" s="31"/>
      <c r="AO72" s="31"/>
      <c r="AP72" s="28">
        <f t="shared" si="23"/>
        <v>0</v>
      </c>
      <c r="AQ72" s="28"/>
      <c r="AR72" s="31"/>
      <c r="AS72" s="28"/>
      <c r="AT72" s="28"/>
      <c r="AU72" s="28"/>
      <c r="AV72" s="28"/>
      <c r="AW72" s="28"/>
      <c r="AX72" s="28">
        <f t="shared" si="14"/>
        <v>0</v>
      </c>
      <c r="AY72" s="28">
        <f t="shared" si="24"/>
        <v>80.414470588235289</v>
      </c>
      <c r="AZ72" s="28">
        <f t="shared" si="25"/>
        <v>0</v>
      </c>
      <c r="BA72" s="28">
        <f t="shared" si="26"/>
        <v>80.414470588235289</v>
      </c>
      <c r="BB72" s="28">
        <f t="shared" si="27"/>
        <v>29</v>
      </c>
      <c r="BC72" s="28">
        <f t="shared" si="28"/>
        <v>32</v>
      </c>
      <c r="BD72" s="28">
        <f t="shared" si="29"/>
        <v>29</v>
      </c>
    </row>
    <row r="73" spans="1:56" s="27" customFormat="1" x14ac:dyDescent="0.25">
      <c r="A73" s="28" t="s">
        <v>166</v>
      </c>
      <c r="B73" s="28" t="s">
        <v>261</v>
      </c>
      <c r="C73" s="28" t="s">
        <v>262</v>
      </c>
      <c r="D73" s="44">
        <v>63.941176470588204</v>
      </c>
      <c r="E73" s="45" t="s">
        <v>64</v>
      </c>
      <c r="F73" s="45">
        <v>10</v>
      </c>
      <c r="G73" s="44" t="s">
        <v>64</v>
      </c>
      <c r="H73" s="44">
        <v>8</v>
      </c>
      <c r="I73" s="28">
        <v>2.0249999999999999</v>
      </c>
      <c r="J73" s="28"/>
      <c r="K73" s="28"/>
      <c r="L73" s="28"/>
      <c r="M73" s="31"/>
      <c r="N73" s="28">
        <f t="shared" si="17"/>
        <v>20.024999999999999</v>
      </c>
      <c r="O73" s="28">
        <f t="shared" si="18"/>
        <v>25.189852941176461</v>
      </c>
      <c r="P73" s="28">
        <v>4.085</v>
      </c>
      <c r="Q73" s="28">
        <f t="shared" si="19"/>
        <v>90.85</v>
      </c>
      <c r="R73" s="28" t="s">
        <v>160</v>
      </c>
      <c r="S73" s="31">
        <v>0.3</v>
      </c>
      <c r="T73" s="28">
        <f t="shared" si="20"/>
        <v>54.689999999999991</v>
      </c>
      <c r="U73" s="28">
        <v>77</v>
      </c>
      <c r="V73" s="46">
        <v>7.7</v>
      </c>
      <c r="W73" s="28" t="s">
        <v>263</v>
      </c>
      <c r="X73" s="28">
        <v>0.4</v>
      </c>
      <c r="Y73" s="28"/>
      <c r="Z73" s="28"/>
      <c r="AA73" s="45" t="s">
        <v>264</v>
      </c>
      <c r="AB73" s="45">
        <v>0.1</v>
      </c>
      <c r="AC73" s="28">
        <f t="shared" si="21"/>
        <v>0.5</v>
      </c>
      <c r="AD73" s="28"/>
      <c r="AE73" s="28"/>
      <c r="AF73" s="31"/>
      <c r="AG73" s="31"/>
      <c r="AH73" s="28">
        <f t="shared" si="22"/>
        <v>0</v>
      </c>
      <c r="AI73" s="28" t="s">
        <v>265</v>
      </c>
      <c r="AJ73" s="28" t="s">
        <v>266</v>
      </c>
      <c r="AK73" s="31">
        <v>3.7</v>
      </c>
      <c r="AL73" s="28" t="s">
        <v>267</v>
      </c>
      <c r="AM73" s="31">
        <v>1.25</v>
      </c>
      <c r="AN73" s="31"/>
      <c r="AO73" s="31"/>
      <c r="AP73" s="28">
        <f t="shared" si="23"/>
        <v>4.95</v>
      </c>
      <c r="AQ73" s="28"/>
      <c r="AR73" s="31"/>
      <c r="AS73" s="28"/>
      <c r="AT73" s="28"/>
      <c r="AU73" s="28"/>
      <c r="AV73" s="28"/>
      <c r="AW73" s="28"/>
      <c r="AX73" s="28">
        <f t="shared" si="14"/>
        <v>0</v>
      </c>
      <c r="AY73" s="28">
        <f t="shared" si="24"/>
        <v>87.579852941176455</v>
      </c>
      <c r="AZ73" s="28">
        <f t="shared" si="25"/>
        <v>5.45</v>
      </c>
      <c r="BA73" s="28">
        <f t="shared" si="26"/>
        <v>93.029852941176458</v>
      </c>
      <c r="BB73" s="28">
        <f t="shared" si="27"/>
        <v>2</v>
      </c>
      <c r="BC73" s="28">
        <f t="shared" si="28"/>
        <v>3</v>
      </c>
      <c r="BD73" s="28">
        <f t="shared" si="29"/>
        <v>2</v>
      </c>
    </row>
    <row r="74" spans="1:56" s="27" customFormat="1" x14ac:dyDescent="0.25">
      <c r="A74" s="28" t="s">
        <v>166</v>
      </c>
      <c r="B74" s="28" t="s">
        <v>268</v>
      </c>
      <c r="C74" s="28" t="s">
        <v>269</v>
      </c>
      <c r="D74" s="44">
        <v>62.8764705882353</v>
      </c>
      <c r="E74" s="45" t="s">
        <v>64</v>
      </c>
      <c r="F74" s="45">
        <v>10</v>
      </c>
      <c r="G74" s="44" t="s">
        <v>64</v>
      </c>
      <c r="H74" s="44">
        <v>8</v>
      </c>
      <c r="I74" s="28"/>
      <c r="J74" s="28"/>
      <c r="K74" s="28"/>
      <c r="L74" s="28"/>
      <c r="M74" s="31"/>
      <c r="N74" s="28">
        <f t="shared" si="17"/>
        <v>18</v>
      </c>
      <c r="O74" s="28">
        <f t="shared" si="18"/>
        <v>24.262941176470587</v>
      </c>
      <c r="P74" s="28">
        <v>3.1869999999999998</v>
      </c>
      <c r="Q74" s="28">
        <f t="shared" si="19"/>
        <v>81.87</v>
      </c>
      <c r="R74" s="28"/>
      <c r="S74" s="31"/>
      <c r="T74" s="28">
        <f t="shared" si="20"/>
        <v>49.122</v>
      </c>
      <c r="U74" s="28">
        <v>90</v>
      </c>
      <c r="V74" s="46">
        <v>9</v>
      </c>
      <c r="W74" s="28"/>
      <c r="X74" s="28"/>
      <c r="Y74" s="28"/>
      <c r="Z74" s="28"/>
      <c r="AA74" s="45"/>
      <c r="AB74" s="45"/>
      <c r="AC74" s="28">
        <f t="shared" si="21"/>
        <v>0</v>
      </c>
      <c r="AD74" s="28"/>
      <c r="AE74" s="28"/>
      <c r="AF74" s="31"/>
      <c r="AG74" s="31"/>
      <c r="AH74" s="28">
        <f t="shared" si="22"/>
        <v>0</v>
      </c>
      <c r="AI74" s="28"/>
      <c r="AJ74" s="28"/>
      <c r="AK74" s="31"/>
      <c r="AL74" s="28"/>
      <c r="AM74" s="31"/>
      <c r="AN74" s="31"/>
      <c r="AO74" s="31"/>
      <c r="AP74" s="28">
        <f t="shared" si="23"/>
        <v>0</v>
      </c>
      <c r="AQ74" s="28" t="s">
        <v>270</v>
      </c>
      <c r="AR74" s="31">
        <v>1.5</v>
      </c>
      <c r="AS74" s="28"/>
      <c r="AT74" s="28" t="s">
        <v>271</v>
      </c>
      <c r="AU74" s="28">
        <v>0.6</v>
      </c>
      <c r="AV74" s="28"/>
      <c r="AW74" s="28"/>
      <c r="AX74" s="28">
        <f t="shared" si="14"/>
        <v>2.1</v>
      </c>
      <c r="AY74" s="28">
        <f t="shared" si="24"/>
        <v>82.384941176470591</v>
      </c>
      <c r="AZ74" s="28">
        <f t="shared" si="25"/>
        <v>2.1</v>
      </c>
      <c r="BA74" s="28">
        <f t="shared" si="26"/>
        <v>84.484941176470585</v>
      </c>
      <c r="BB74" s="28">
        <f t="shared" si="27"/>
        <v>28</v>
      </c>
      <c r="BC74" s="28">
        <f t="shared" si="28"/>
        <v>16</v>
      </c>
      <c r="BD74" s="28">
        <f t="shared" si="29"/>
        <v>28</v>
      </c>
    </row>
    <row r="75" spans="1:56" s="27" customFormat="1" x14ac:dyDescent="0.25">
      <c r="A75" s="28" t="s">
        <v>166</v>
      </c>
      <c r="B75" s="28" t="s">
        <v>272</v>
      </c>
      <c r="C75" s="28" t="s">
        <v>273</v>
      </c>
      <c r="D75" s="44">
        <v>63.929411764705897</v>
      </c>
      <c r="E75" s="45" t="s">
        <v>64</v>
      </c>
      <c r="F75" s="45">
        <v>10</v>
      </c>
      <c r="G75" s="44" t="s">
        <v>169</v>
      </c>
      <c r="H75" s="44">
        <v>7</v>
      </c>
      <c r="I75" s="28">
        <v>1.125</v>
      </c>
      <c r="J75" s="28"/>
      <c r="K75" s="28"/>
      <c r="L75" s="28"/>
      <c r="M75" s="31"/>
      <c r="N75" s="28">
        <f t="shared" si="17"/>
        <v>18.125</v>
      </c>
      <c r="O75" s="28">
        <f t="shared" si="18"/>
        <v>24.616323529411765</v>
      </c>
      <c r="P75" s="28">
        <v>2.609</v>
      </c>
      <c r="Q75" s="28">
        <f t="shared" si="19"/>
        <v>76.09</v>
      </c>
      <c r="R75" s="28"/>
      <c r="S75" s="31"/>
      <c r="T75" s="28">
        <f t="shared" si="20"/>
        <v>45.654000000000003</v>
      </c>
      <c r="U75" s="28">
        <v>71.5</v>
      </c>
      <c r="V75" s="46">
        <v>7.15</v>
      </c>
      <c r="W75" s="28"/>
      <c r="X75" s="28"/>
      <c r="Y75" s="28"/>
      <c r="Z75" s="28"/>
      <c r="AA75" s="45"/>
      <c r="AB75" s="45"/>
      <c r="AC75" s="28">
        <f t="shared" si="21"/>
        <v>0</v>
      </c>
      <c r="AD75" s="28"/>
      <c r="AE75" s="28"/>
      <c r="AF75" s="31"/>
      <c r="AG75" s="31"/>
      <c r="AH75" s="28">
        <f t="shared" si="22"/>
        <v>0</v>
      </c>
      <c r="AI75" s="28"/>
      <c r="AJ75" s="28"/>
      <c r="AK75" s="31"/>
      <c r="AL75" s="28"/>
      <c r="AM75" s="31"/>
      <c r="AN75" s="31"/>
      <c r="AO75" s="31"/>
      <c r="AP75" s="28">
        <f t="shared" si="23"/>
        <v>0</v>
      </c>
      <c r="AQ75" s="28"/>
      <c r="AR75" s="31"/>
      <c r="AS75" s="28"/>
      <c r="AT75" s="28"/>
      <c r="AU75" s="28"/>
      <c r="AV75" s="28"/>
      <c r="AW75" s="28"/>
      <c r="AX75" s="28">
        <f t="shared" si="14"/>
        <v>0</v>
      </c>
      <c r="AY75" s="28">
        <f t="shared" si="24"/>
        <v>77.420323529411775</v>
      </c>
      <c r="AZ75" s="28">
        <f t="shared" si="25"/>
        <v>0</v>
      </c>
      <c r="BA75" s="28">
        <f t="shared" si="26"/>
        <v>77.420323529411775</v>
      </c>
      <c r="BB75" s="28">
        <f t="shared" si="27"/>
        <v>44</v>
      </c>
      <c r="BC75" s="28">
        <f t="shared" si="28"/>
        <v>43</v>
      </c>
      <c r="BD75" s="28">
        <f t="shared" si="29"/>
        <v>44</v>
      </c>
    </row>
    <row r="76" spans="1:56" s="27" customFormat="1" x14ac:dyDescent="0.25">
      <c r="A76" s="28" t="s">
        <v>166</v>
      </c>
      <c r="B76" s="28" t="s">
        <v>274</v>
      </c>
      <c r="C76" s="28" t="s">
        <v>275</v>
      </c>
      <c r="D76" s="44">
        <v>63.941176470588204</v>
      </c>
      <c r="E76" s="45" t="s">
        <v>64</v>
      </c>
      <c r="F76" s="45">
        <v>10</v>
      </c>
      <c r="G76" s="44" t="s">
        <v>169</v>
      </c>
      <c r="H76" s="44">
        <v>7</v>
      </c>
      <c r="I76" s="28"/>
      <c r="J76" s="28"/>
      <c r="K76" s="28"/>
      <c r="L76" s="28"/>
      <c r="M76" s="31"/>
      <c r="N76" s="28">
        <f t="shared" si="17"/>
        <v>17</v>
      </c>
      <c r="O76" s="28">
        <f t="shared" si="18"/>
        <v>24.282352941176459</v>
      </c>
      <c r="P76" s="28">
        <v>2.2799999999999998</v>
      </c>
      <c r="Q76" s="28">
        <f t="shared" si="19"/>
        <v>72.8</v>
      </c>
      <c r="R76" s="28"/>
      <c r="S76" s="31"/>
      <c r="T76" s="28">
        <f t="shared" si="20"/>
        <v>43.68</v>
      </c>
      <c r="U76" s="28">
        <v>70</v>
      </c>
      <c r="V76" s="46">
        <v>7</v>
      </c>
      <c r="W76" s="28"/>
      <c r="X76" s="28"/>
      <c r="Y76" s="28"/>
      <c r="Z76" s="28"/>
      <c r="AA76" s="45"/>
      <c r="AB76" s="45"/>
      <c r="AC76" s="28">
        <f t="shared" si="21"/>
        <v>0</v>
      </c>
      <c r="AD76" s="28"/>
      <c r="AE76" s="28"/>
      <c r="AF76" s="31"/>
      <c r="AG76" s="31"/>
      <c r="AH76" s="28">
        <f t="shared" si="22"/>
        <v>0</v>
      </c>
      <c r="AI76" s="28"/>
      <c r="AJ76" s="28"/>
      <c r="AK76" s="31"/>
      <c r="AL76" s="28"/>
      <c r="AM76" s="31"/>
      <c r="AN76" s="31"/>
      <c r="AO76" s="31"/>
      <c r="AP76" s="28">
        <f t="shared" si="23"/>
        <v>0</v>
      </c>
      <c r="AQ76" s="28"/>
      <c r="AR76" s="31"/>
      <c r="AS76" s="28"/>
      <c r="AT76" s="28"/>
      <c r="AU76" s="28"/>
      <c r="AV76" s="28"/>
      <c r="AW76" s="28"/>
      <c r="AX76" s="28">
        <f t="shared" si="14"/>
        <v>0</v>
      </c>
      <c r="AY76" s="28">
        <f t="shared" si="24"/>
        <v>74.962352941176462</v>
      </c>
      <c r="AZ76" s="28">
        <f t="shared" si="25"/>
        <v>0</v>
      </c>
      <c r="BA76" s="28">
        <f t="shared" si="26"/>
        <v>74.962352941176462</v>
      </c>
      <c r="BB76" s="28">
        <f t="shared" si="27"/>
        <v>56</v>
      </c>
      <c r="BC76" s="28">
        <f t="shared" si="28"/>
        <v>54</v>
      </c>
      <c r="BD76" s="28">
        <f t="shared" si="29"/>
        <v>56</v>
      </c>
    </row>
    <row r="77" spans="1:56" x14ac:dyDescent="0.25">
      <c r="AQ77" s="38"/>
      <c r="BD77" s="28"/>
    </row>
    <row r="78" spans="1:56" x14ac:dyDescent="0.25">
      <c r="AQ78" s="1"/>
      <c r="BD78" s="28"/>
    </row>
    <row r="79" spans="1:56" x14ac:dyDescent="0.25">
      <c r="AQ79" s="1"/>
      <c r="BD79" s="28"/>
    </row>
    <row r="80" spans="1:56" x14ac:dyDescent="0.25">
      <c r="AQ80" s="1"/>
      <c r="BD80" s="28"/>
    </row>
    <row r="81" spans="43:56" x14ac:dyDescent="0.25">
      <c r="AQ81" s="1"/>
      <c r="BD81" s="28"/>
    </row>
    <row r="82" spans="43:56" x14ac:dyDescent="0.25">
      <c r="AQ82" s="1"/>
      <c r="BD82" s="28"/>
    </row>
    <row r="83" spans="43:56" x14ac:dyDescent="0.25">
      <c r="AQ83" s="1"/>
      <c r="BD83" s="28"/>
    </row>
    <row r="84" spans="43:56" x14ac:dyDescent="0.25">
      <c r="AQ84" s="1"/>
      <c r="BD84" s="28"/>
    </row>
    <row r="85" spans="43:56" x14ac:dyDescent="0.25">
      <c r="AQ85" s="1"/>
      <c r="BD85" s="28"/>
    </row>
    <row r="86" spans="43:56" x14ac:dyDescent="0.25">
      <c r="AQ86" s="1"/>
      <c r="BD86" s="28"/>
    </row>
    <row r="87" spans="43:56" x14ac:dyDescent="0.25">
      <c r="AQ87" s="1"/>
      <c r="BD87" s="28"/>
    </row>
    <row r="88" spans="43:56" x14ac:dyDescent="0.25">
      <c r="AQ88" s="1"/>
      <c r="BD88" s="28"/>
    </row>
    <row r="89" spans="43:56" x14ac:dyDescent="0.25">
      <c r="AQ89" s="1"/>
      <c r="BD89" s="28"/>
    </row>
    <row r="90" spans="43:56" x14ac:dyDescent="0.25">
      <c r="AQ90" s="1"/>
      <c r="BD90" s="28"/>
    </row>
    <row r="91" spans="43:56" x14ac:dyDescent="0.25">
      <c r="AQ91" s="1"/>
      <c r="BD91" s="28"/>
    </row>
    <row r="92" spans="43:56" x14ac:dyDescent="0.25">
      <c r="AQ92" s="1"/>
      <c r="BD92" s="28"/>
    </row>
    <row r="93" spans="43:56" x14ac:dyDescent="0.25">
      <c r="AQ93" s="1"/>
      <c r="BD93" s="28"/>
    </row>
    <row r="94" spans="43:56" x14ac:dyDescent="0.25">
      <c r="AQ94" s="1"/>
      <c r="BD94" s="28"/>
    </row>
    <row r="95" spans="43:56" x14ac:dyDescent="0.25">
      <c r="AQ95" s="1"/>
      <c r="BD95" s="28"/>
    </row>
    <row r="96" spans="43:56" x14ac:dyDescent="0.25">
      <c r="AQ96" s="1"/>
      <c r="BD96" s="28"/>
    </row>
    <row r="97" spans="43:56" x14ac:dyDescent="0.25">
      <c r="AQ97" s="1"/>
      <c r="BD97" s="28"/>
    </row>
    <row r="98" spans="43:56" x14ac:dyDescent="0.25">
      <c r="AQ98" s="1"/>
      <c r="BD98" s="28"/>
    </row>
    <row r="99" spans="43:56" x14ac:dyDescent="0.25">
      <c r="AQ99" s="1"/>
      <c r="BD99" s="28"/>
    </row>
    <row r="100" spans="43:56" x14ac:dyDescent="0.25">
      <c r="AQ100" s="1"/>
      <c r="BD100" s="28"/>
    </row>
    <row r="101" spans="43:56" x14ac:dyDescent="0.25">
      <c r="AQ101" s="1"/>
    </row>
    <row r="102" spans="43:56" x14ac:dyDescent="0.25">
      <c r="AQ102" s="1"/>
    </row>
    <row r="103" spans="43:56" x14ac:dyDescent="0.25">
      <c r="AQ103" s="1"/>
    </row>
    <row r="104" spans="43:56" x14ac:dyDescent="0.25">
      <c r="AQ104" s="1"/>
    </row>
    <row r="105" spans="43:56" x14ac:dyDescent="0.25">
      <c r="AQ105" s="1"/>
    </row>
    <row r="106" spans="43:56" x14ac:dyDescent="0.25">
      <c r="AQ106" s="1"/>
    </row>
    <row r="107" spans="43:56" x14ac:dyDescent="0.25">
      <c r="AQ107" s="1"/>
    </row>
    <row r="108" spans="43:56" x14ac:dyDescent="0.25">
      <c r="AQ108" s="1"/>
    </row>
    <row r="1048434" s="2" customFormat="1" x14ac:dyDescent="0.25"/>
    <row r="1048435" s="2" customFormat="1" x14ac:dyDescent="0.25"/>
    <row r="1048436" s="2" customFormat="1" x14ac:dyDescent="0.25"/>
    <row r="1048437" s="2" customFormat="1" x14ac:dyDescent="0.25"/>
    <row r="1048438" s="2" customFormat="1" x14ac:dyDescent="0.25"/>
    <row r="1048439" s="2" customFormat="1" x14ac:dyDescent="0.25"/>
    <row r="1048440" s="2" customFormat="1" x14ac:dyDescent="0.25"/>
    <row r="1048441" s="2" customFormat="1" x14ac:dyDescent="0.25"/>
    <row r="1048442" s="2" customFormat="1" x14ac:dyDescent="0.25"/>
    <row r="1048443" s="2" customFormat="1" x14ac:dyDescent="0.25"/>
    <row r="1048444" s="2" customFormat="1" x14ac:dyDescent="0.25"/>
    <row r="1048445" s="2" customFormat="1" x14ac:dyDescent="0.25"/>
    <row r="1048446" s="2" customFormat="1" x14ac:dyDescent="0.25"/>
    <row r="1048447" s="2" customFormat="1" x14ac:dyDescent="0.25"/>
    <row r="1048448" s="2" customFormat="1" x14ac:dyDescent="0.25"/>
    <row r="1048449" s="2" customFormat="1" x14ac:dyDescent="0.25"/>
    <row r="1048450" s="2" customFormat="1" x14ac:dyDescent="0.25"/>
    <row r="1048451" s="2" customFormat="1" x14ac:dyDescent="0.25"/>
    <row r="1048452" s="2" customFormat="1" x14ac:dyDescent="0.25"/>
    <row r="1048453" s="2" customFormat="1" x14ac:dyDescent="0.25"/>
    <row r="1048454" s="2" customFormat="1" x14ac:dyDescent="0.25"/>
    <row r="1048455" s="2" customFormat="1" x14ac:dyDescent="0.25"/>
    <row r="1048456" s="2" customFormat="1" x14ac:dyDescent="0.25"/>
    <row r="1048457" s="2" customFormat="1" x14ac:dyDescent="0.25"/>
    <row r="1048458" s="2" customFormat="1" x14ac:dyDescent="0.25"/>
    <row r="1048459" s="2" customFormat="1" x14ac:dyDescent="0.25"/>
    <row r="1048460" s="2" customFormat="1" x14ac:dyDescent="0.25"/>
    <row r="1048461" s="2" customFormat="1" x14ac:dyDescent="0.25"/>
    <row r="1048462" s="2" customFormat="1" x14ac:dyDescent="0.25"/>
    <row r="1048463" s="2" customFormat="1" x14ac:dyDescent="0.25"/>
    <row r="1048464" s="2" customFormat="1" x14ac:dyDescent="0.25"/>
    <row r="1048465" s="2" customFormat="1" x14ac:dyDescent="0.25"/>
    <row r="1048466" s="2" customFormat="1" x14ac:dyDescent="0.25"/>
    <row r="1048467" s="2" customFormat="1" x14ac:dyDescent="0.25"/>
    <row r="1048468" s="2" customFormat="1" x14ac:dyDescent="0.25"/>
    <row r="1048469" s="2" customFormat="1" x14ac:dyDescent="0.25"/>
    <row r="1048470" s="2" customFormat="1" x14ac:dyDescent="0.25"/>
    <row r="1048471" s="2" customFormat="1" x14ac:dyDescent="0.25"/>
    <row r="1048472" s="2" customFormat="1" x14ac:dyDescent="0.25"/>
    <row r="1048473" s="2" customFormat="1" x14ac:dyDescent="0.25"/>
    <row r="1048474" s="2" customFormat="1" x14ac:dyDescent="0.25"/>
    <row r="1048475" s="2" customFormat="1" x14ac:dyDescent="0.25"/>
    <row r="1048476" s="2" customFormat="1" x14ac:dyDescent="0.25"/>
    <row r="1048477" s="2" customFormat="1" x14ac:dyDescent="0.25"/>
    <row r="1048478" s="2" customFormat="1" x14ac:dyDescent="0.25"/>
    <row r="1048479" s="2" customFormat="1" x14ac:dyDescent="0.25"/>
    <row r="1048480" s="2" customFormat="1" x14ac:dyDescent="0.25"/>
    <row r="1048481" s="2" customFormat="1" x14ac:dyDescent="0.25"/>
    <row r="1048482" s="2" customFormat="1" x14ac:dyDescent="0.25"/>
    <row r="1048483" s="2" customFormat="1" x14ac:dyDescent="0.25"/>
    <row r="1048484" s="2" customFormat="1" x14ac:dyDescent="0.25"/>
    <row r="1048485" s="2" customFormat="1" x14ac:dyDescent="0.25"/>
    <row r="1048486" s="2" customFormat="1" x14ac:dyDescent="0.25"/>
    <row r="1048487" s="2" customFormat="1" x14ac:dyDescent="0.25"/>
    <row r="1048488" s="2" customFormat="1" x14ac:dyDescent="0.25"/>
    <row r="1048489" s="2" customFormat="1" x14ac:dyDescent="0.25"/>
    <row r="1048490" s="2" customFormat="1" x14ac:dyDescent="0.25"/>
    <row r="1048491" s="2" customFormat="1" x14ac:dyDescent="0.25"/>
    <row r="1048492" s="2" customFormat="1" x14ac:dyDescent="0.25"/>
    <row r="1048493" s="2" customFormat="1" x14ac:dyDescent="0.25"/>
    <row r="1048494" s="2" customFormat="1" x14ac:dyDescent="0.25"/>
    <row r="1048495" s="2" customFormat="1" x14ac:dyDescent="0.25"/>
    <row r="1048496" s="2" customFormat="1" x14ac:dyDescent="0.25"/>
    <row r="1048497" s="2" customFormat="1" x14ac:dyDescent="0.25"/>
    <row r="1048498" s="2" customFormat="1" x14ac:dyDescent="0.25"/>
    <row r="1048499" s="2" customFormat="1" x14ac:dyDescent="0.25"/>
    <row r="1048500" s="2" customFormat="1" x14ac:dyDescent="0.25"/>
    <row r="1048501" s="2" customFormat="1" x14ac:dyDescent="0.25"/>
    <row r="1048502" s="2" customFormat="1" x14ac:dyDescent="0.25"/>
    <row r="1048503" s="2" customFormat="1" x14ac:dyDescent="0.25"/>
    <row r="1048504" s="2" customFormat="1" x14ac:dyDescent="0.25"/>
    <row r="1048505" s="2" customFormat="1" x14ac:dyDescent="0.25"/>
    <row r="1048506" s="2" customFormat="1" x14ac:dyDescent="0.25"/>
    <row r="1048507" s="2" customFormat="1" x14ac:dyDescent="0.25"/>
    <row r="1048508" s="2" customFormat="1" x14ac:dyDescent="0.25"/>
    <row r="1048509" s="2" customFormat="1" x14ac:dyDescent="0.25"/>
    <row r="1048510" s="2" customFormat="1" x14ac:dyDescent="0.25"/>
    <row r="1048511" s="2" customFormat="1" x14ac:dyDescent="0.25"/>
    <row r="1048512" s="2" customFormat="1" x14ac:dyDescent="0.25"/>
    <row r="1048513" s="2" customFormat="1" x14ac:dyDescent="0.25"/>
    <row r="1048514" s="2" customFormat="1" x14ac:dyDescent="0.25"/>
    <row r="1048515" s="2" customFormat="1" x14ac:dyDescent="0.25"/>
    <row r="1048516" s="2" customFormat="1" x14ac:dyDescent="0.25"/>
    <row r="1048517" s="2" customFormat="1" x14ac:dyDescent="0.25"/>
    <row r="1048518" s="2" customFormat="1" x14ac:dyDescent="0.25"/>
    <row r="1048519" s="2" customFormat="1" x14ac:dyDescent="0.25"/>
    <row r="1048520" s="2" customFormat="1" x14ac:dyDescent="0.25"/>
    <row r="1048521" s="2" customFormat="1" x14ac:dyDescent="0.25"/>
    <row r="1048522" s="2" customFormat="1" x14ac:dyDescent="0.25"/>
    <row r="1048523" s="2" customFormat="1" x14ac:dyDescent="0.25"/>
    <row r="1048524" s="2" customFormat="1" x14ac:dyDescent="0.25"/>
    <row r="1048525" s="2" customFormat="1" x14ac:dyDescent="0.25"/>
    <row r="1048526" s="2" customFormat="1" x14ac:dyDescent="0.25"/>
    <row r="1048527" s="2" customFormat="1" x14ac:dyDescent="0.25"/>
    <row r="1048528" s="2" customFormat="1" x14ac:dyDescent="0.25"/>
    <row r="1048529" s="2" customFormat="1" x14ac:dyDescent="0.25"/>
    <row r="1048530" s="2" customFormat="1" x14ac:dyDescent="0.25"/>
    <row r="1048531" s="2" customFormat="1" x14ac:dyDescent="0.25"/>
    <row r="1048532" s="2" customFormat="1" x14ac:dyDescent="0.25"/>
    <row r="1048533" s="2" customFormat="1" x14ac:dyDescent="0.25"/>
    <row r="1048534" s="2" customFormat="1" x14ac:dyDescent="0.25"/>
    <row r="1048535" s="2" customFormat="1" x14ac:dyDescent="0.25"/>
    <row r="1048536" s="2" customFormat="1" x14ac:dyDescent="0.25"/>
    <row r="1048537" s="2" customFormat="1" x14ac:dyDescent="0.25"/>
    <row r="1048538" s="2" customFormat="1" x14ac:dyDescent="0.25"/>
    <row r="1048539" s="2" customFormat="1" x14ac:dyDescent="0.25"/>
    <row r="1048540" s="2" customFormat="1" x14ac:dyDescent="0.25"/>
    <row r="1048541" s="2" customFormat="1" x14ac:dyDescent="0.25"/>
    <row r="1048542" s="2" customFormat="1" x14ac:dyDescent="0.25"/>
    <row r="1048543" s="2" customFormat="1" x14ac:dyDescent="0.25"/>
    <row r="1048544" s="2" customFormat="1" x14ac:dyDescent="0.25"/>
    <row r="1048545" s="2" customFormat="1" x14ac:dyDescent="0.25"/>
    <row r="1048546" s="2" customFormat="1" x14ac:dyDescent="0.25"/>
    <row r="1048547" s="2" customFormat="1" x14ac:dyDescent="0.25"/>
    <row r="1048548" s="2" customFormat="1" x14ac:dyDescent="0.25"/>
    <row r="1048549" s="2" customFormat="1" x14ac:dyDescent="0.25"/>
    <row r="1048550" s="2" customFormat="1" x14ac:dyDescent="0.25"/>
    <row r="1048551" s="2" customFormat="1" x14ac:dyDescent="0.25"/>
    <row r="1048552" s="2" customFormat="1" x14ac:dyDescent="0.25"/>
    <row r="1048553" s="2" customFormat="1" x14ac:dyDescent="0.25"/>
    <row r="1048554" s="2" customFormat="1" x14ac:dyDescent="0.25"/>
    <row r="1048555" s="2" customFormat="1" x14ac:dyDescent="0.25"/>
    <row r="1048556" s="2" customFormat="1" x14ac:dyDescent="0.25"/>
    <row r="1048557" s="2" customFormat="1" x14ac:dyDescent="0.25"/>
    <row r="1048558" s="2" customFormat="1" x14ac:dyDescent="0.25"/>
    <row r="1048559" s="2" customFormat="1" x14ac:dyDescent="0.25"/>
    <row r="1048560" s="2" customFormat="1" x14ac:dyDescent="0.25"/>
    <row r="1048561" s="2" customFormat="1" x14ac:dyDescent="0.25"/>
    <row r="1048562" s="2" customFormat="1" x14ac:dyDescent="0.25"/>
    <row r="1048563" s="2" customFormat="1" x14ac:dyDescent="0.25"/>
    <row r="1048564" s="2" customFormat="1" x14ac:dyDescent="0.25"/>
    <row r="1048565" s="2" customFormat="1" x14ac:dyDescent="0.25"/>
    <row r="1048566" s="2" customFormat="1" x14ac:dyDescent="0.25"/>
    <row r="1048567" s="2" customFormat="1" x14ac:dyDescent="0.25"/>
    <row r="1048568" s="2" customFormat="1" x14ac:dyDescent="0.25"/>
    <row r="1048569" s="2" customFormat="1" x14ac:dyDescent="0.25"/>
    <row r="1048570" s="2" customFormat="1" x14ac:dyDescent="0.25"/>
    <row r="1048571" s="2" customFormat="1" x14ac:dyDescent="0.25"/>
    <row r="1048572" s="2" customFormat="1" x14ac:dyDescent="0.25"/>
    <row r="1048573" s="2" customFormat="1" x14ac:dyDescent="0.25"/>
    <row r="1048574" s="2" customFormat="1" x14ac:dyDescent="0.25"/>
  </sheetData>
  <sheetProtection formatCells="0" insertHyperlinks="0" autoFilter="0"/>
  <autoFilter ref="A4:BH100" xr:uid="{00000000-0001-0000-0000-000000000000}"/>
  <mergeCells count="52">
    <mergeCell ref="BA1:BA4"/>
    <mergeCell ref="BB1:BB4"/>
    <mergeCell ref="BC1:BC4"/>
    <mergeCell ref="AV3:AV4"/>
    <mergeCell ref="AW3:AW4"/>
    <mergeCell ref="AX2:AX4"/>
    <mergeCell ref="AY1:AY4"/>
    <mergeCell ref="AZ1:AZ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2:AP4"/>
    <mergeCell ref="AD3:AD4"/>
    <mergeCell ref="AE3:AE4"/>
    <mergeCell ref="AF3:AF4"/>
    <mergeCell ref="AG3:AG4"/>
    <mergeCell ref="AH2:AH4"/>
    <mergeCell ref="Y3:Y4"/>
    <mergeCell ref="Z3:Z4"/>
    <mergeCell ref="AA3:AA4"/>
    <mergeCell ref="AB3:AB4"/>
    <mergeCell ref="AC2:AC4"/>
    <mergeCell ref="E3:N3"/>
    <mergeCell ref="AI3:AK3"/>
    <mergeCell ref="A3:A4"/>
    <mergeCell ref="B3:B4"/>
    <mergeCell ref="C3:C4"/>
    <mergeCell ref="D3:D4"/>
    <mergeCell ref="O2:O4"/>
    <mergeCell ref="P3:P4"/>
    <mergeCell ref="Q3:Q4"/>
    <mergeCell ref="R3:R4"/>
    <mergeCell ref="S3:S4"/>
    <mergeCell ref="T2:T4"/>
    <mergeCell ref="U3:U4"/>
    <mergeCell ref="V2:V4"/>
    <mergeCell ref="W3:W4"/>
    <mergeCell ref="X3:X4"/>
    <mergeCell ref="D1:V1"/>
    <mergeCell ref="W1:AW1"/>
    <mergeCell ref="D2:N2"/>
    <mergeCell ref="P2:S2"/>
    <mergeCell ref="W2:AB2"/>
    <mergeCell ref="AD2:AG2"/>
    <mergeCell ref="AI2:AO2"/>
    <mergeCell ref="AQ2:AW2"/>
  </mergeCells>
  <phoneticPr fontId="7" type="noConversion"/>
  <pageMargins left="0.75" right="0.75" top="1" bottom="1" header="0.5" footer="0.5"/>
  <ignoredErrors>
    <ignoredError sqref="BC5" evalError="1"/>
    <ignoredError sqref="T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63"/>
  <sheetViews>
    <sheetView zoomScale="93" zoomScaleNormal="93" workbookViewId="0">
      <pane xSplit="3" ySplit="4" topLeftCell="Y62" activePane="bottomRight" state="frozen"/>
      <selection pane="topRight"/>
      <selection pane="bottomLeft"/>
      <selection pane="bottomRight" activeCell="AA48" sqref="AA48"/>
    </sheetView>
  </sheetViews>
  <sheetFormatPr defaultColWidth="9" defaultRowHeight="13" x14ac:dyDescent="0.25"/>
  <cols>
    <col min="1" max="1" width="17.83203125" style="2" customWidth="1"/>
    <col min="2" max="2" width="6.58203125" style="2" customWidth="1"/>
    <col min="3" max="3" width="13.58203125" style="2" customWidth="1"/>
    <col min="4" max="4" width="12.58203125" style="2" customWidth="1"/>
    <col min="5" max="5" width="11.83203125" style="2" customWidth="1"/>
    <col min="6" max="6" width="15.58203125" style="2" customWidth="1"/>
    <col min="7" max="8" width="11.83203125" style="2" customWidth="1"/>
    <col min="9" max="9" width="10" style="1" customWidth="1"/>
    <col min="10" max="10" width="11.83203125" style="1" customWidth="1"/>
    <col min="11" max="12" width="13.83203125" style="1" customWidth="1"/>
    <col min="13" max="13" width="10" style="2" customWidth="1"/>
    <col min="14" max="14" width="13.83203125" style="2" customWidth="1"/>
    <col min="15" max="15" width="11.5" style="2" customWidth="1"/>
    <col min="16" max="16" width="8.58203125" style="2" customWidth="1"/>
    <col min="17" max="17" width="10.58203125" style="2" customWidth="1"/>
    <col min="18" max="18" width="36.08203125" style="2" customWidth="1"/>
    <col min="19" max="19" width="12.58203125" style="2" customWidth="1"/>
    <col min="20" max="20" width="6.83203125" style="2" customWidth="1"/>
    <col min="21" max="21" width="32.58203125" style="2" customWidth="1"/>
    <col min="22" max="22" width="6.83203125" style="2" customWidth="1"/>
    <col min="23" max="23" width="48.08203125" style="2" customWidth="1"/>
    <col min="24" max="24" width="8.58203125" style="2" customWidth="1"/>
    <col min="25" max="25" width="46.5" style="2" customWidth="1"/>
    <col min="26" max="26" width="12.58203125" style="2" customWidth="1"/>
    <col min="27" max="27" width="87.5" style="2" customWidth="1"/>
    <col min="28" max="28" width="22.58203125" style="2" customWidth="1"/>
    <col min="29" max="29" width="18.58203125" style="2" customWidth="1"/>
    <col min="30" max="30" width="55" style="2" customWidth="1"/>
    <col min="31" max="31" width="18.58203125" style="2" customWidth="1"/>
    <col min="32" max="32" width="24.5" style="2" customWidth="1"/>
    <col min="33" max="34" width="18.58203125" style="2" customWidth="1"/>
    <col min="35" max="35" width="76.58203125" style="2" customWidth="1"/>
    <col min="36" max="36" width="78.5" style="2" customWidth="1"/>
    <col min="37" max="37" width="8.33203125" style="2" customWidth="1"/>
    <col min="38" max="38" width="35.33203125" style="2" customWidth="1"/>
    <col min="39" max="39" width="5.08203125" style="2" customWidth="1"/>
    <col min="40" max="40" width="92.08203125" style="2" customWidth="1"/>
    <col min="41" max="41" width="5.08203125" style="2" customWidth="1"/>
    <col min="42" max="42" width="20.58203125" style="2" customWidth="1"/>
    <col min="43" max="43" width="26.5" style="2" customWidth="1"/>
    <col min="44" max="44" width="5.08203125" style="2" customWidth="1"/>
    <col min="45" max="45" width="8.58203125" style="2" customWidth="1"/>
    <col min="46" max="46" width="75.08203125" style="2" customWidth="1"/>
    <col min="47" max="47" width="12.58203125" style="2" customWidth="1"/>
    <col min="48" max="48" width="59" style="2" customWidth="1"/>
    <col min="49" max="49" width="16.58203125" style="2" customWidth="1"/>
    <col min="50" max="50" width="18.58203125" style="2" customWidth="1"/>
    <col min="51" max="51" width="14.58203125" style="2" customWidth="1"/>
    <col min="52" max="52" width="18.58203125" style="2" customWidth="1"/>
    <col min="53" max="53" width="11.5" style="2" customWidth="1"/>
    <col min="54" max="54" width="8.58203125" style="2" customWidth="1"/>
    <col min="55" max="55" width="10.58203125" style="2" customWidth="1"/>
    <col min="56" max="64" width="9" style="2" customWidth="1"/>
    <col min="65" max="16384" width="9" style="2"/>
  </cols>
  <sheetData>
    <row r="1" spans="1:64" x14ac:dyDescent="0.25">
      <c r="A1" s="4"/>
      <c r="B1" s="4"/>
      <c r="C1" s="5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7" t="s">
        <v>1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0"/>
      <c r="AY1" s="88" t="s">
        <v>2</v>
      </c>
      <c r="AZ1" s="89" t="s">
        <v>3</v>
      </c>
      <c r="BA1" s="85" t="s">
        <v>4</v>
      </c>
      <c r="BB1" s="86" t="s">
        <v>5</v>
      </c>
      <c r="BC1" s="90" t="s">
        <v>6</v>
      </c>
      <c r="BD1" s="1"/>
      <c r="BE1" s="1"/>
      <c r="BF1" s="1"/>
      <c r="BG1" s="1"/>
      <c r="BH1" s="1"/>
      <c r="BI1" s="1"/>
      <c r="BJ1" s="1"/>
      <c r="BK1" s="1"/>
      <c r="BL1" s="1"/>
    </row>
    <row r="2" spans="1:64" x14ac:dyDescent="0.25">
      <c r="A2" s="4"/>
      <c r="B2" s="4"/>
      <c r="C2" s="5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 t="s">
        <v>8</v>
      </c>
      <c r="P2" s="69" t="s">
        <v>9</v>
      </c>
      <c r="Q2" s="69"/>
      <c r="R2" s="69"/>
      <c r="S2" s="69"/>
      <c r="T2" s="69" t="s">
        <v>8</v>
      </c>
      <c r="U2" s="11" t="s">
        <v>10</v>
      </c>
      <c r="V2" s="82" t="s">
        <v>8</v>
      </c>
      <c r="W2" s="84" t="s">
        <v>11</v>
      </c>
      <c r="X2" s="84"/>
      <c r="Y2" s="84"/>
      <c r="Z2" s="84"/>
      <c r="AA2" s="12"/>
      <c r="AB2" s="12"/>
      <c r="AC2" s="84" t="s">
        <v>12</v>
      </c>
      <c r="AD2" s="73" t="s">
        <v>13</v>
      </c>
      <c r="AE2" s="73"/>
      <c r="AF2" s="73"/>
      <c r="AG2" s="73"/>
      <c r="AH2" s="73" t="s">
        <v>14</v>
      </c>
      <c r="AI2" s="74" t="s">
        <v>15</v>
      </c>
      <c r="AJ2" s="74"/>
      <c r="AK2" s="74"/>
      <c r="AL2" s="74"/>
      <c r="AM2" s="74"/>
      <c r="AN2" s="74"/>
      <c r="AO2" s="74"/>
      <c r="AP2" s="74" t="s">
        <v>16</v>
      </c>
      <c r="AQ2" s="75" t="s">
        <v>17</v>
      </c>
      <c r="AR2" s="75"/>
      <c r="AS2" s="75"/>
      <c r="AT2" s="75"/>
      <c r="AU2" s="75"/>
      <c r="AV2" s="75"/>
      <c r="AW2" s="75"/>
      <c r="AX2" s="75" t="s">
        <v>18</v>
      </c>
      <c r="AY2" s="77"/>
      <c r="AZ2" s="77"/>
      <c r="BA2" s="77"/>
      <c r="BB2" s="77"/>
      <c r="BC2" s="91"/>
      <c r="BD2" s="1"/>
      <c r="BE2" s="1"/>
      <c r="BF2" s="1"/>
      <c r="BG2" s="1"/>
      <c r="BH2" s="1"/>
      <c r="BI2" s="1"/>
      <c r="BJ2" s="1"/>
      <c r="BK2" s="1"/>
      <c r="BL2" s="1"/>
    </row>
    <row r="3" spans="1:64" x14ac:dyDescent="0.25">
      <c r="A3" s="78" t="s">
        <v>19</v>
      </c>
      <c r="B3" s="78" t="s">
        <v>20</v>
      </c>
      <c r="C3" s="79" t="s">
        <v>21</v>
      </c>
      <c r="D3" s="68" t="s">
        <v>22</v>
      </c>
      <c r="E3" s="76" t="s">
        <v>23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69" t="s">
        <v>24</v>
      </c>
      <c r="Q3" s="69" t="s">
        <v>25</v>
      </c>
      <c r="R3" s="69" t="s">
        <v>26</v>
      </c>
      <c r="S3" s="69" t="s">
        <v>27</v>
      </c>
      <c r="T3" s="77"/>
      <c r="U3" s="82" t="s">
        <v>28</v>
      </c>
      <c r="V3" s="77"/>
      <c r="W3" s="84" t="s">
        <v>29</v>
      </c>
      <c r="X3" s="84" t="s">
        <v>30</v>
      </c>
      <c r="Y3" s="84" t="s">
        <v>31</v>
      </c>
      <c r="Z3" s="84" t="s">
        <v>32</v>
      </c>
      <c r="AA3" s="84" t="s">
        <v>33</v>
      </c>
      <c r="AB3" s="84" t="s">
        <v>34</v>
      </c>
      <c r="AC3" s="77"/>
      <c r="AD3" s="73" t="s">
        <v>35</v>
      </c>
      <c r="AE3" s="73" t="s">
        <v>36</v>
      </c>
      <c r="AF3" s="73" t="s">
        <v>37</v>
      </c>
      <c r="AG3" s="73" t="s">
        <v>38</v>
      </c>
      <c r="AH3" s="77"/>
      <c r="AI3" s="74" t="s">
        <v>39</v>
      </c>
      <c r="AJ3" s="77"/>
      <c r="AK3" s="77"/>
      <c r="AL3" s="74" t="s">
        <v>40</v>
      </c>
      <c r="AM3" s="74" t="s">
        <v>41</v>
      </c>
      <c r="AN3" s="74" t="s">
        <v>42</v>
      </c>
      <c r="AO3" s="74" t="s">
        <v>41</v>
      </c>
      <c r="AP3" s="77"/>
      <c r="AQ3" s="75" t="s">
        <v>43</v>
      </c>
      <c r="AR3" s="75" t="s">
        <v>41</v>
      </c>
      <c r="AS3" s="75" t="s">
        <v>44</v>
      </c>
      <c r="AT3" s="75" t="s">
        <v>45</v>
      </c>
      <c r="AU3" s="75" t="s">
        <v>46</v>
      </c>
      <c r="AV3" s="75" t="s">
        <v>47</v>
      </c>
      <c r="AW3" s="75" t="s">
        <v>48</v>
      </c>
      <c r="AX3" s="77"/>
      <c r="AY3" s="77"/>
      <c r="AZ3" s="77"/>
      <c r="BA3" s="77"/>
      <c r="BB3" s="77"/>
      <c r="BC3" s="91"/>
      <c r="BD3" s="1"/>
      <c r="BE3" s="1"/>
      <c r="BF3" s="1"/>
      <c r="BG3" s="1"/>
      <c r="BH3" s="1"/>
      <c r="BI3" s="1"/>
      <c r="BJ3" s="1"/>
      <c r="BK3" s="1"/>
      <c r="BL3" s="1"/>
    </row>
    <row r="4" spans="1:64" x14ac:dyDescent="0.25">
      <c r="A4" s="77"/>
      <c r="B4" s="77"/>
      <c r="C4" s="80"/>
      <c r="D4" s="77"/>
      <c r="E4" s="6" t="s">
        <v>49</v>
      </c>
      <c r="F4" s="6" t="s">
        <v>50</v>
      </c>
      <c r="G4" s="6" t="s">
        <v>51</v>
      </c>
      <c r="H4" s="6" t="s">
        <v>52</v>
      </c>
      <c r="I4" s="6" t="s">
        <v>276</v>
      </c>
      <c r="J4" s="6" t="s">
        <v>54</v>
      </c>
      <c r="K4" s="6" t="s">
        <v>55</v>
      </c>
      <c r="L4" s="6" t="s">
        <v>56</v>
      </c>
      <c r="M4" s="6" t="s">
        <v>23</v>
      </c>
      <c r="N4" s="6" t="s">
        <v>57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21" t="s">
        <v>58</v>
      </c>
      <c r="AJ4" s="21" t="s">
        <v>59</v>
      </c>
      <c r="AK4" s="22" t="s">
        <v>60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91"/>
      <c r="BD4" s="1"/>
      <c r="BE4" s="1"/>
      <c r="BF4" s="1"/>
      <c r="BG4" s="1"/>
      <c r="BH4" s="1"/>
      <c r="BI4" s="1"/>
      <c r="BJ4" s="1"/>
      <c r="BK4" s="1"/>
      <c r="BL4" s="1"/>
    </row>
    <row r="5" spans="1:64" x14ac:dyDescent="0.25">
      <c r="A5" s="4" t="s">
        <v>277</v>
      </c>
      <c r="B5" s="4" t="s">
        <v>278</v>
      </c>
      <c r="C5" s="4" t="s">
        <v>279</v>
      </c>
      <c r="D5" s="7">
        <v>0</v>
      </c>
      <c r="E5" s="7" t="s">
        <v>169</v>
      </c>
      <c r="F5" s="7">
        <v>8</v>
      </c>
      <c r="G5" s="7" t="s">
        <v>169</v>
      </c>
      <c r="H5" s="7">
        <v>7</v>
      </c>
      <c r="I5" s="4"/>
      <c r="J5" s="4"/>
      <c r="K5" s="4"/>
      <c r="L5" s="4"/>
      <c r="M5" s="8"/>
      <c r="N5" s="4">
        <f>(F5+H5+I5+K5+M5)</f>
        <v>15</v>
      </c>
      <c r="O5" s="4">
        <f>(D5+N5)*0.3</f>
        <v>4.5</v>
      </c>
      <c r="P5" s="4">
        <v>0</v>
      </c>
      <c r="Q5" s="4">
        <f>P5*10+50</f>
        <v>50</v>
      </c>
      <c r="R5" s="4"/>
      <c r="S5" s="4"/>
      <c r="T5" s="4">
        <f>(Q5+S5)*0.6</f>
        <v>30</v>
      </c>
      <c r="U5" s="4">
        <v>0</v>
      </c>
      <c r="V5" s="13">
        <v>0</v>
      </c>
      <c r="W5" s="4"/>
      <c r="X5" s="4"/>
      <c r="Y5" s="4"/>
      <c r="Z5" s="4"/>
      <c r="AA5" s="17"/>
      <c r="AB5" s="17"/>
      <c r="AC5" s="4">
        <f>X5+Z5+AB5</f>
        <v>0</v>
      </c>
      <c r="AD5" s="4"/>
      <c r="AE5" s="4"/>
      <c r="AF5" s="4"/>
      <c r="AG5" s="4"/>
      <c r="AH5" s="4">
        <f>AE5+AG5</f>
        <v>0</v>
      </c>
      <c r="AI5" s="4"/>
      <c r="AJ5" s="4"/>
      <c r="AK5" s="4"/>
      <c r="AL5" s="4"/>
      <c r="AM5" s="4"/>
      <c r="AN5" s="4" t="s">
        <v>280</v>
      </c>
      <c r="AO5" s="4">
        <v>0.05</v>
      </c>
      <c r="AP5" s="4">
        <f>SUM(AK5,AM5,AO5)</f>
        <v>0.05</v>
      </c>
      <c r="AQ5" s="4"/>
      <c r="AR5" s="4"/>
      <c r="AS5" s="4"/>
      <c r="AT5" s="4"/>
      <c r="AU5" s="4"/>
      <c r="AV5" s="4"/>
      <c r="AW5" s="4"/>
      <c r="AX5" s="4">
        <f>AU5+AW5+AR5</f>
        <v>0</v>
      </c>
      <c r="AY5" s="4">
        <f>O5+T5+V5</f>
        <v>34.5</v>
      </c>
      <c r="AZ5" s="4">
        <f>AC5+AH5+AP5+AX5</f>
        <v>0.05</v>
      </c>
      <c r="BA5" s="4">
        <f>AY5+AZ5</f>
        <v>34.549999999999997</v>
      </c>
      <c r="BB5" s="42">
        <f>RANK(P5,P:P)</f>
        <v>50</v>
      </c>
      <c r="BC5" s="4">
        <f>RANK(BA5,BA:BA)</f>
        <v>51</v>
      </c>
      <c r="BD5" s="28">
        <f>RANK(T5,T:T)</f>
        <v>50</v>
      </c>
      <c r="BE5" s="1"/>
      <c r="BF5" s="1"/>
      <c r="BG5" s="1"/>
      <c r="BH5" s="1"/>
      <c r="BI5" s="1"/>
      <c r="BJ5" s="1"/>
      <c r="BK5" s="1"/>
      <c r="BL5" s="1"/>
    </row>
    <row r="6" spans="1:64" x14ac:dyDescent="0.25">
      <c r="A6" s="4" t="s">
        <v>277</v>
      </c>
      <c r="B6" s="4" t="s">
        <v>281</v>
      </c>
      <c r="C6" s="4" t="s">
        <v>282</v>
      </c>
      <c r="D6" s="7">
        <v>59.516666666666701</v>
      </c>
      <c r="E6" s="7" t="s">
        <v>169</v>
      </c>
      <c r="F6" s="7">
        <v>8</v>
      </c>
      <c r="G6" s="7" t="s">
        <v>169</v>
      </c>
      <c r="H6" s="7">
        <v>7</v>
      </c>
      <c r="I6" s="4"/>
      <c r="J6" s="4"/>
      <c r="K6" s="4"/>
      <c r="L6" s="4"/>
      <c r="M6" s="8"/>
      <c r="N6" s="4">
        <f t="shared" ref="N6:N37" si="0">(F6+H6+I6+K6+M6)</f>
        <v>15</v>
      </c>
      <c r="O6" s="4">
        <f t="shared" ref="O6:O37" si="1">(D6+N6)*0.3</f>
        <v>22.355000000000011</v>
      </c>
      <c r="P6" s="4">
        <v>1.841</v>
      </c>
      <c r="Q6" s="4">
        <f t="shared" ref="Q6:Q37" si="2">P6*10+50</f>
        <v>68.41</v>
      </c>
      <c r="R6" s="4"/>
      <c r="S6" s="4"/>
      <c r="T6" s="4">
        <f t="shared" ref="T6:T37" si="3">(Q6+S6)*0.6</f>
        <v>41.045999999999999</v>
      </c>
      <c r="U6" s="4">
        <v>75.5</v>
      </c>
      <c r="V6" s="13">
        <v>7.55</v>
      </c>
      <c r="W6" s="4"/>
      <c r="X6" s="4"/>
      <c r="Y6" s="4"/>
      <c r="Z6" s="4"/>
      <c r="AA6" s="18"/>
      <c r="AB6" s="18"/>
      <c r="AC6" s="4">
        <f t="shared" ref="AC6:AC37" si="4">X6+Z6+AB6</f>
        <v>0</v>
      </c>
      <c r="AD6" s="4"/>
      <c r="AE6" s="4"/>
      <c r="AF6" s="4"/>
      <c r="AG6" s="4"/>
      <c r="AH6" s="4">
        <f t="shared" ref="AH6:AH20" si="5">AE6+AG6</f>
        <v>0</v>
      </c>
      <c r="AI6" s="4"/>
      <c r="AJ6" s="4"/>
      <c r="AK6" s="4"/>
      <c r="AL6" s="4"/>
      <c r="AM6" s="4"/>
      <c r="AN6" s="4" t="s">
        <v>280</v>
      </c>
      <c r="AO6" s="4">
        <v>0.05</v>
      </c>
      <c r="AP6" s="4">
        <f t="shared" ref="AP6:AP37" si="6">SUM(AK6,AM6,AO6)</f>
        <v>0.05</v>
      </c>
      <c r="AQ6" s="4"/>
      <c r="AR6" s="4"/>
      <c r="AS6" s="4"/>
      <c r="AT6" s="4"/>
      <c r="AU6" s="4"/>
      <c r="AV6" s="4"/>
      <c r="AW6" s="4"/>
      <c r="AX6" s="4">
        <f t="shared" ref="AX6:AX37" si="7">AU6+AW6+AR6</f>
        <v>0</v>
      </c>
      <c r="AY6" s="4">
        <f t="shared" ref="AY6:AY37" si="8">O6+T6+V6</f>
        <v>70.951000000000008</v>
      </c>
      <c r="AZ6" s="4">
        <f t="shared" ref="AZ6:AZ37" si="9">AC6+AH6+AP6+AX6</f>
        <v>0.05</v>
      </c>
      <c r="BA6" s="4">
        <f t="shared" ref="BA6:BA37" si="10">AY6+AZ6</f>
        <v>71.001000000000005</v>
      </c>
      <c r="BB6" s="42">
        <f t="shared" ref="BB6:BB37" si="11">RANK(P6,P:P)</f>
        <v>43</v>
      </c>
      <c r="BC6" s="4">
        <f t="shared" ref="BC6:BC37" si="12">RANK(BA6,BA:BA)</f>
        <v>45</v>
      </c>
      <c r="BD6" s="28">
        <f t="shared" ref="BD6:BD56" si="13">RANK(T6,T:T)</f>
        <v>43</v>
      </c>
      <c r="BE6" s="1"/>
      <c r="BF6" s="1"/>
      <c r="BG6" s="1"/>
      <c r="BH6" s="1"/>
      <c r="BI6" s="1"/>
      <c r="BJ6" s="1"/>
      <c r="BK6" s="1"/>
      <c r="BL6" s="1"/>
    </row>
    <row r="7" spans="1:64" x14ac:dyDescent="0.25">
      <c r="A7" s="4" t="s">
        <v>277</v>
      </c>
      <c r="B7" s="4" t="s">
        <v>283</v>
      </c>
      <c r="C7" s="4" t="s">
        <v>284</v>
      </c>
      <c r="D7" s="7">
        <v>61.033333333333303</v>
      </c>
      <c r="E7" s="7" t="s">
        <v>169</v>
      </c>
      <c r="F7" s="7">
        <v>8</v>
      </c>
      <c r="G7" s="7" t="s">
        <v>64</v>
      </c>
      <c r="H7" s="7">
        <v>8</v>
      </c>
      <c r="I7" s="4"/>
      <c r="J7" s="4"/>
      <c r="K7" s="4"/>
      <c r="L7" s="4"/>
      <c r="M7" s="8"/>
      <c r="N7" s="4">
        <f t="shared" si="0"/>
        <v>16</v>
      </c>
      <c r="O7" s="4">
        <f t="shared" si="1"/>
        <v>23.109999999999989</v>
      </c>
      <c r="P7" s="4">
        <v>2.3490000000000002</v>
      </c>
      <c r="Q7" s="4">
        <f t="shared" si="2"/>
        <v>73.490000000000009</v>
      </c>
      <c r="R7" s="4"/>
      <c r="S7" s="4"/>
      <c r="T7" s="4">
        <f t="shared" si="3"/>
        <v>44.094000000000001</v>
      </c>
      <c r="U7" s="4">
        <v>74.5</v>
      </c>
      <c r="V7" s="13">
        <v>7.45</v>
      </c>
      <c r="W7" s="4"/>
      <c r="X7" s="4"/>
      <c r="Y7" s="4"/>
      <c r="Z7" s="4"/>
      <c r="AA7" s="18"/>
      <c r="AB7" s="18"/>
      <c r="AC7" s="4">
        <f t="shared" si="4"/>
        <v>0</v>
      </c>
      <c r="AD7" s="4"/>
      <c r="AE7" s="4"/>
      <c r="AF7" s="4"/>
      <c r="AG7" s="4"/>
      <c r="AH7" s="4">
        <f t="shared" si="5"/>
        <v>0</v>
      </c>
      <c r="AI7" s="4"/>
      <c r="AJ7" s="4"/>
      <c r="AK7" s="4"/>
      <c r="AL7" s="4"/>
      <c r="AM7" s="4"/>
      <c r="AN7" s="4" t="s">
        <v>280</v>
      </c>
      <c r="AO7" s="4">
        <v>0.05</v>
      </c>
      <c r="AP7" s="4">
        <f t="shared" si="6"/>
        <v>0.05</v>
      </c>
      <c r="AQ7" s="4"/>
      <c r="AR7" s="4"/>
      <c r="AS7" s="4"/>
      <c r="AT7" s="4"/>
      <c r="AU7" s="4"/>
      <c r="AV7" s="4"/>
      <c r="AW7" s="4"/>
      <c r="AX7" s="4">
        <f t="shared" si="7"/>
        <v>0</v>
      </c>
      <c r="AY7" s="4">
        <f t="shared" si="8"/>
        <v>74.653999999999996</v>
      </c>
      <c r="AZ7" s="4">
        <f t="shared" si="9"/>
        <v>0.05</v>
      </c>
      <c r="BA7" s="4">
        <f t="shared" si="10"/>
        <v>74.703999999999994</v>
      </c>
      <c r="BB7" s="42">
        <f t="shared" si="11"/>
        <v>35</v>
      </c>
      <c r="BC7" s="4">
        <f t="shared" si="12"/>
        <v>36</v>
      </c>
      <c r="BD7" s="28">
        <f t="shared" si="13"/>
        <v>35</v>
      </c>
      <c r="BE7" s="1"/>
      <c r="BF7" s="1"/>
      <c r="BG7" s="1"/>
      <c r="BH7" s="1"/>
      <c r="BI7" s="1"/>
      <c r="BJ7" s="1"/>
      <c r="BK7" s="1"/>
      <c r="BL7" s="1"/>
    </row>
    <row r="8" spans="1:64" x14ac:dyDescent="0.25">
      <c r="A8" s="4" t="s">
        <v>277</v>
      </c>
      <c r="B8" s="4" t="s">
        <v>285</v>
      </c>
      <c r="C8" s="4" t="s">
        <v>286</v>
      </c>
      <c r="D8" s="7">
        <v>0</v>
      </c>
      <c r="E8" s="7" t="s">
        <v>169</v>
      </c>
      <c r="F8" s="7">
        <v>8</v>
      </c>
      <c r="G8" s="7" t="s">
        <v>169</v>
      </c>
      <c r="H8" s="7">
        <v>7</v>
      </c>
      <c r="I8" s="4"/>
      <c r="J8" s="4"/>
      <c r="K8" s="4"/>
      <c r="L8" s="4"/>
      <c r="M8" s="8"/>
      <c r="N8" s="4">
        <f t="shared" si="0"/>
        <v>15</v>
      </c>
      <c r="O8" s="4">
        <f t="shared" si="1"/>
        <v>4.5</v>
      </c>
      <c r="P8" s="4">
        <v>0</v>
      </c>
      <c r="Q8" s="4">
        <f t="shared" si="2"/>
        <v>50</v>
      </c>
      <c r="R8" s="4"/>
      <c r="S8" s="4"/>
      <c r="T8" s="4">
        <f t="shared" si="3"/>
        <v>30</v>
      </c>
      <c r="U8" s="4">
        <v>0</v>
      </c>
      <c r="V8" s="13">
        <v>0</v>
      </c>
      <c r="W8" s="4"/>
      <c r="X8" s="4"/>
      <c r="Y8" s="4"/>
      <c r="Z8" s="4"/>
      <c r="AA8" s="18"/>
      <c r="AB8" s="18"/>
      <c r="AC8" s="4">
        <f t="shared" si="4"/>
        <v>0</v>
      </c>
      <c r="AD8" s="4"/>
      <c r="AE8" s="4"/>
      <c r="AF8" s="4"/>
      <c r="AG8" s="4"/>
      <c r="AH8" s="4">
        <f t="shared" si="5"/>
        <v>0</v>
      </c>
      <c r="AI8" s="4"/>
      <c r="AJ8" s="4"/>
      <c r="AK8" s="4"/>
      <c r="AL8" s="4"/>
      <c r="AM8" s="4"/>
      <c r="AN8" s="4" t="s">
        <v>280</v>
      </c>
      <c r="AO8" s="4">
        <v>0.05</v>
      </c>
      <c r="AP8" s="4">
        <f t="shared" si="6"/>
        <v>0.05</v>
      </c>
      <c r="AQ8" s="4"/>
      <c r="AR8" s="4"/>
      <c r="AS8" s="4"/>
      <c r="AT8" s="4"/>
      <c r="AU8" s="4"/>
      <c r="AV8" s="4"/>
      <c r="AW8" s="4"/>
      <c r="AX8" s="4">
        <f t="shared" si="7"/>
        <v>0</v>
      </c>
      <c r="AY8" s="4">
        <f t="shared" si="8"/>
        <v>34.5</v>
      </c>
      <c r="AZ8" s="4">
        <f t="shared" si="9"/>
        <v>0.05</v>
      </c>
      <c r="BA8" s="4">
        <f t="shared" si="10"/>
        <v>34.549999999999997</v>
      </c>
      <c r="BB8" s="42">
        <f t="shared" si="11"/>
        <v>50</v>
      </c>
      <c r="BC8" s="4">
        <f t="shared" si="12"/>
        <v>51</v>
      </c>
      <c r="BD8" s="28">
        <f t="shared" si="13"/>
        <v>50</v>
      </c>
      <c r="BE8" s="1"/>
      <c r="BF8" s="1"/>
      <c r="BG8" s="1"/>
      <c r="BH8" s="1"/>
      <c r="BI8" s="1"/>
      <c r="BJ8" s="1"/>
      <c r="BK8" s="1"/>
      <c r="BL8" s="1"/>
    </row>
    <row r="9" spans="1:64" x14ac:dyDescent="0.25">
      <c r="A9" s="4" t="s">
        <v>277</v>
      </c>
      <c r="B9" s="4" t="s">
        <v>287</v>
      </c>
      <c r="C9" s="4" t="s">
        <v>288</v>
      </c>
      <c r="D9" s="7">
        <v>61.603999999999999</v>
      </c>
      <c r="E9" s="7" t="s">
        <v>169</v>
      </c>
      <c r="F9" s="7">
        <v>8</v>
      </c>
      <c r="G9" s="7" t="s">
        <v>169</v>
      </c>
      <c r="H9" s="7">
        <v>7</v>
      </c>
      <c r="I9" s="4"/>
      <c r="J9" s="4"/>
      <c r="K9" s="4"/>
      <c r="L9" s="4"/>
      <c r="M9" s="8"/>
      <c r="N9" s="4">
        <f t="shared" si="0"/>
        <v>15</v>
      </c>
      <c r="O9" s="4">
        <f t="shared" si="1"/>
        <v>22.981199999999998</v>
      </c>
      <c r="P9" s="4">
        <v>3.3130000000000002</v>
      </c>
      <c r="Q9" s="4">
        <f t="shared" si="2"/>
        <v>83.13</v>
      </c>
      <c r="R9" s="4"/>
      <c r="S9" s="4"/>
      <c r="T9" s="4">
        <f t="shared" si="3"/>
        <v>49.877999999999993</v>
      </c>
      <c r="U9" s="4">
        <v>78.5</v>
      </c>
      <c r="V9" s="13">
        <v>7.85</v>
      </c>
      <c r="W9" s="4"/>
      <c r="X9" s="4"/>
      <c r="Y9" s="4"/>
      <c r="Z9" s="4"/>
      <c r="AA9" s="18"/>
      <c r="AB9" s="18"/>
      <c r="AC9" s="4">
        <f t="shared" si="4"/>
        <v>0</v>
      </c>
      <c r="AD9" s="4"/>
      <c r="AE9" s="4"/>
      <c r="AF9" s="4"/>
      <c r="AG9" s="4"/>
      <c r="AH9" s="4">
        <f t="shared" si="5"/>
        <v>0</v>
      </c>
      <c r="AI9" s="4"/>
      <c r="AJ9" s="4"/>
      <c r="AK9" s="4"/>
      <c r="AL9" s="4"/>
      <c r="AM9" s="4"/>
      <c r="AN9" s="4" t="s">
        <v>280</v>
      </c>
      <c r="AO9" s="4">
        <v>0.05</v>
      </c>
      <c r="AP9" s="4">
        <f t="shared" si="6"/>
        <v>0.05</v>
      </c>
      <c r="AQ9" s="4"/>
      <c r="AR9" s="4"/>
      <c r="AS9" s="4"/>
      <c r="AT9" s="4"/>
      <c r="AU9" s="4"/>
      <c r="AV9" s="4"/>
      <c r="AW9" s="4"/>
      <c r="AX9" s="4">
        <f t="shared" si="7"/>
        <v>0</v>
      </c>
      <c r="AY9" s="4">
        <f t="shared" si="8"/>
        <v>80.709199999999981</v>
      </c>
      <c r="AZ9" s="4">
        <f t="shared" si="9"/>
        <v>0.05</v>
      </c>
      <c r="BA9" s="4">
        <f t="shared" si="10"/>
        <v>80.759199999999979</v>
      </c>
      <c r="BB9" s="42">
        <f t="shared" si="11"/>
        <v>15</v>
      </c>
      <c r="BC9" s="4">
        <f t="shared" si="12"/>
        <v>19</v>
      </c>
      <c r="BD9" s="28">
        <f t="shared" si="13"/>
        <v>15</v>
      </c>
      <c r="BE9" s="1"/>
      <c r="BF9" s="1"/>
      <c r="BG9" s="1"/>
      <c r="BH9" s="1"/>
      <c r="BI9" s="1"/>
      <c r="BJ9" s="1"/>
      <c r="BK9" s="1"/>
      <c r="BL9" s="1"/>
    </row>
    <row r="10" spans="1:64" x14ac:dyDescent="0.25">
      <c r="A10" s="4" t="s">
        <v>277</v>
      </c>
      <c r="B10" s="4" t="s">
        <v>1335</v>
      </c>
      <c r="C10" s="4" t="s">
        <v>289</v>
      </c>
      <c r="D10" s="7">
        <v>61.783333333333303</v>
      </c>
      <c r="E10" s="7" t="s">
        <v>169</v>
      </c>
      <c r="F10" s="7">
        <v>8</v>
      </c>
      <c r="G10" s="7" t="s">
        <v>64</v>
      </c>
      <c r="H10" s="7">
        <v>8</v>
      </c>
      <c r="I10" s="4">
        <v>0.45</v>
      </c>
      <c r="J10" s="4"/>
      <c r="K10" s="4"/>
      <c r="L10" s="4"/>
      <c r="M10" s="8"/>
      <c r="N10" s="4">
        <f t="shared" si="0"/>
        <v>16.45</v>
      </c>
      <c r="O10" s="4">
        <f t="shared" si="1"/>
        <v>23.469999999999992</v>
      </c>
      <c r="P10" s="4">
        <v>3.3029999999999999</v>
      </c>
      <c r="Q10" s="4">
        <f t="shared" si="2"/>
        <v>83.03</v>
      </c>
      <c r="R10" s="4"/>
      <c r="S10" s="4"/>
      <c r="T10" s="4">
        <f t="shared" si="3"/>
        <v>49.817999999999998</v>
      </c>
      <c r="U10" s="4">
        <v>76.5</v>
      </c>
      <c r="V10" s="13">
        <v>7.65</v>
      </c>
      <c r="W10" s="4" t="s">
        <v>290</v>
      </c>
      <c r="X10" s="4">
        <v>2</v>
      </c>
      <c r="Y10" s="9" t="s">
        <v>291</v>
      </c>
      <c r="Z10" s="9">
        <v>0.75</v>
      </c>
      <c r="AA10" s="18" t="s">
        <v>292</v>
      </c>
      <c r="AB10" s="18">
        <f>1.65+1.1+2.2</f>
        <v>4.95</v>
      </c>
      <c r="AC10" s="4">
        <f t="shared" si="4"/>
        <v>7.7</v>
      </c>
      <c r="AD10" s="4"/>
      <c r="AE10" s="4"/>
      <c r="AF10" s="4"/>
      <c r="AG10" s="4"/>
      <c r="AH10" s="4">
        <f t="shared" si="5"/>
        <v>0</v>
      </c>
      <c r="AI10" s="4" t="s">
        <v>293</v>
      </c>
      <c r="AJ10" s="4" t="s">
        <v>294</v>
      </c>
      <c r="AK10" s="4">
        <v>2.9</v>
      </c>
      <c r="AL10" s="4" t="s">
        <v>149</v>
      </c>
      <c r="AM10" s="4">
        <v>0.25</v>
      </c>
      <c r="AN10" s="4" t="s">
        <v>295</v>
      </c>
      <c r="AO10" s="4">
        <v>0.1</v>
      </c>
      <c r="AP10" s="4">
        <f t="shared" si="6"/>
        <v>3.25</v>
      </c>
      <c r="AQ10" s="4"/>
      <c r="AR10" s="4"/>
      <c r="AS10" s="4"/>
      <c r="AT10" s="4"/>
      <c r="AU10" s="4"/>
      <c r="AV10" s="4"/>
      <c r="AW10" s="4"/>
      <c r="AX10" s="4">
        <f t="shared" si="7"/>
        <v>0</v>
      </c>
      <c r="AY10" s="4">
        <f t="shared" si="8"/>
        <v>80.937999999999988</v>
      </c>
      <c r="AZ10" s="4">
        <f t="shared" si="9"/>
        <v>10.95</v>
      </c>
      <c r="BA10" s="4">
        <f t="shared" si="10"/>
        <v>91.887999999999991</v>
      </c>
      <c r="BB10" s="42">
        <f t="shared" si="11"/>
        <v>16</v>
      </c>
      <c r="BC10" s="4">
        <f t="shared" si="12"/>
        <v>8</v>
      </c>
      <c r="BD10" s="28">
        <f t="shared" si="13"/>
        <v>16</v>
      </c>
      <c r="BE10" s="1"/>
      <c r="BF10" s="1"/>
      <c r="BG10" s="1"/>
      <c r="BH10" s="1"/>
      <c r="BI10" s="1"/>
      <c r="BJ10" s="1"/>
      <c r="BK10" s="1"/>
      <c r="BL10" s="1"/>
    </row>
    <row r="11" spans="1:64" x14ac:dyDescent="0.25">
      <c r="A11" s="4" t="s">
        <v>277</v>
      </c>
      <c r="B11" s="4" t="s">
        <v>296</v>
      </c>
      <c r="C11" s="4" t="s">
        <v>297</v>
      </c>
      <c r="D11" s="7">
        <v>61.016666666666701</v>
      </c>
      <c r="E11" s="7" t="s">
        <v>169</v>
      </c>
      <c r="F11" s="7">
        <v>8</v>
      </c>
      <c r="G11" s="7" t="s">
        <v>64</v>
      </c>
      <c r="H11" s="7">
        <v>8</v>
      </c>
      <c r="I11" s="4"/>
      <c r="J11" s="4"/>
      <c r="K11" s="4"/>
      <c r="L11" s="4"/>
      <c r="M11" s="8"/>
      <c r="N11" s="4">
        <f t="shared" si="0"/>
        <v>16</v>
      </c>
      <c r="O11" s="4">
        <f t="shared" si="1"/>
        <v>23.105000000000011</v>
      </c>
      <c r="P11" s="4">
        <v>2.5310000000000001</v>
      </c>
      <c r="Q11" s="4">
        <f t="shared" si="2"/>
        <v>75.31</v>
      </c>
      <c r="R11" s="4"/>
      <c r="S11" s="4"/>
      <c r="T11" s="4">
        <f t="shared" si="3"/>
        <v>45.186</v>
      </c>
      <c r="U11" s="4">
        <v>75</v>
      </c>
      <c r="V11" s="13">
        <v>7.5</v>
      </c>
      <c r="W11" s="4"/>
      <c r="X11" s="4"/>
      <c r="Y11" s="4"/>
      <c r="Z11" s="4"/>
      <c r="AA11" s="18"/>
      <c r="AB11" s="18"/>
      <c r="AC11" s="4">
        <f t="shared" si="4"/>
        <v>0</v>
      </c>
      <c r="AD11" s="4"/>
      <c r="AE11" s="4"/>
      <c r="AF11" s="4"/>
      <c r="AG11" s="4"/>
      <c r="AH11" s="4">
        <f t="shared" si="5"/>
        <v>0</v>
      </c>
      <c r="AI11" s="4"/>
      <c r="AJ11" s="4"/>
      <c r="AK11" s="4"/>
      <c r="AL11" s="4"/>
      <c r="AM11" s="4"/>
      <c r="AN11" s="4" t="s">
        <v>280</v>
      </c>
      <c r="AO11" s="4">
        <v>0.05</v>
      </c>
      <c r="AP11" s="4">
        <f t="shared" si="6"/>
        <v>0.05</v>
      </c>
      <c r="AQ11" s="4"/>
      <c r="AR11" s="4"/>
      <c r="AS11" s="4"/>
      <c r="AT11" s="4"/>
      <c r="AU11" s="4"/>
      <c r="AV11" s="4"/>
      <c r="AW11" s="4"/>
      <c r="AX11" s="4">
        <f t="shared" si="7"/>
        <v>0</v>
      </c>
      <c r="AY11" s="4">
        <f t="shared" si="8"/>
        <v>75.791000000000011</v>
      </c>
      <c r="AZ11" s="4">
        <f t="shared" si="9"/>
        <v>0.05</v>
      </c>
      <c r="BA11" s="4">
        <f t="shared" si="10"/>
        <v>75.841000000000008</v>
      </c>
      <c r="BB11" s="42">
        <f t="shared" si="11"/>
        <v>29</v>
      </c>
      <c r="BC11" s="4">
        <f t="shared" si="12"/>
        <v>31</v>
      </c>
      <c r="BD11" s="28">
        <f t="shared" si="13"/>
        <v>29</v>
      </c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 t="s">
        <v>277</v>
      </c>
      <c r="B12" s="4" t="s">
        <v>298</v>
      </c>
      <c r="C12" s="4" t="s">
        <v>299</v>
      </c>
      <c r="D12" s="7">
        <v>62.295999999999999</v>
      </c>
      <c r="E12" s="7" t="s">
        <v>169</v>
      </c>
      <c r="F12" s="7">
        <v>8</v>
      </c>
      <c r="G12" s="7" t="s">
        <v>169</v>
      </c>
      <c r="H12" s="7">
        <v>7</v>
      </c>
      <c r="I12" s="4"/>
      <c r="J12" s="4"/>
      <c r="K12" s="4"/>
      <c r="L12" s="4"/>
      <c r="M12" s="8"/>
      <c r="N12" s="4">
        <f t="shared" si="0"/>
        <v>15</v>
      </c>
      <c r="O12" s="4">
        <f t="shared" si="1"/>
        <v>23.188799999999997</v>
      </c>
      <c r="P12" s="4">
        <v>3.056</v>
      </c>
      <c r="Q12" s="4">
        <f t="shared" si="2"/>
        <v>80.56</v>
      </c>
      <c r="R12" s="4"/>
      <c r="S12" s="4"/>
      <c r="T12" s="4">
        <f t="shared" si="3"/>
        <v>48.335999999999999</v>
      </c>
      <c r="U12" s="4">
        <v>75</v>
      </c>
      <c r="V12" s="13">
        <v>7.5</v>
      </c>
      <c r="W12" s="4"/>
      <c r="X12" s="8"/>
      <c r="Y12" s="4"/>
      <c r="Z12" s="4"/>
      <c r="AA12" s="18"/>
      <c r="AB12" s="18"/>
      <c r="AC12" s="4">
        <f t="shared" si="4"/>
        <v>0</v>
      </c>
      <c r="AD12" s="4"/>
      <c r="AE12" s="4"/>
      <c r="AF12" s="4"/>
      <c r="AG12" s="4"/>
      <c r="AH12" s="4">
        <f t="shared" si="5"/>
        <v>0</v>
      </c>
      <c r="AI12" s="4"/>
      <c r="AJ12" s="4"/>
      <c r="AK12" s="4"/>
      <c r="AL12" s="4"/>
      <c r="AM12" s="4"/>
      <c r="AN12" s="4" t="s">
        <v>280</v>
      </c>
      <c r="AO12" s="4">
        <v>0.05</v>
      </c>
      <c r="AP12" s="4">
        <f t="shared" si="6"/>
        <v>0.05</v>
      </c>
      <c r="AQ12" s="4"/>
      <c r="AR12" s="4"/>
      <c r="AS12" s="4"/>
      <c r="AT12" s="4"/>
      <c r="AU12" s="4"/>
      <c r="AV12" s="4"/>
      <c r="AW12" s="4"/>
      <c r="AX12" s="4">
        <f t="shared" si="7"/>
        <v>0</v>
      </c>
      <c r="AY12" s="4">
        <f t="shared" si="8"/>
        <v>79.024799999999999</v>
      </c>
      <c r="AZ12" s="4">
        <f t="shared" si="9"/>
        <v>0.05</v>
      </c>
      <c r="BA12" s="4">
        <f t="shared" si="10"/>
        <v>79.074799999999996</v>
      </c>
      <c r="BB12" s="42">
        <f t="shared" si="11"/>
        <v>19</v>
      </c>
      <c r="BC12" s="4">
        <f t="shared" si="12"/>
        <v>21</v>
      </c>
      <c r="BD12" s="28">
        <f t="shared" si="13"/>
        <v>19</v>
      </c>
      <c r="BE12" s="1"/>
      <c r="BF12" s="1"/>
      <c r="BG12" s="1"/>
      <c r="BH12" s="1"/>
      <c r="BI12" s="1"/>
      <c r="BJ12" s="1"/>
      <c r="BK12" s="1"/>
      <c r="BL12" s="1"/>
    </row>
    <row r="13" spans="1:64" x14ac:dyDescent="0.25">
      <c r="A13" s="4" t="s">
        <v>277</v>
      </c>
      <c r="B13" s="4" t="s">
        <v>300</v>
      </c>
      <c r="C13" s="4" t="s">
        <v>301</v>
      </c>
      <c r="D13" s="7">
        <v>61.683999999999997</v>
      </c>
      <c r="E13" s="7" t="s">
        <v>169</v>
      </c>
      <c r="F13" s="7">
        <v>8</v>
      </c>
      <c r="G13" s="7" t="s">
        <v>169</v>
      </c>
      <c r="H13" s="7">
        <v>7</v>
      </c>
      <c r="I13" s="4"/>
      <c r="J13" s="4"/>
      <c r="K13" s="4"/>
      <c r="L13" s="4"/>
      <c r="M13" s="8"/>
      <c r="N13" s="4">
        <f t="shared" si="0"/>
        <v>15</v>
      </c>
      <c r="O13" s="4">
        <f t="shared" si="1"/>
        <v>23.005199999999999</v>
      </c>
      <c r="P13" s="4">
        <v>3.8380000000000001</v>
      </c>
      <c r="Q13" s="4">
        <f t="shared" si="2"/>
        <v>88.38</v>
      </c>
      <c r="R13" s="4" t="s">
        <v>302</v>
      </c>
      <c r="S13" s="4">
        <v>0.5</v>
      </c>
      <c r="T13" s="4">
        <f t="shared" si="3"/>
        <v>53.327999999999996</v>
      </c>
      <c r="U13" s="4">
        <v>72</v>
      </c>
      <c r="V13" s="13">
        <v>7.2</v>
      </c>
      <c r="W13" s="4" t="s">
        <v>303</v>
      </c>
      <c r="X13" s="4">
        <v>2.8</v>
      </c>
      <c r="Y13" s="9" t="s">
        <v>304</v>
      </c>
      <c r="Z13" s="4">
        <v>0.375</v>
      </c>
      <c r="AA13" s="18"/>
      <c r="AB13" s="18"/>
      <c r="AC13" s="4">
        <f t="shared" si="4"/>
        <v>3.1749999999999998</v>
      </c>
      <c r="AD13" s="4"/>
      <c r="AE13" s="4"/>
      <c r="AF13" s="4"/>
      <c r="AG13" s="4"/>
      <c r="AH13" s="4">
        <f t="shared" si="5"/>
        <v>0</v>
      </c>
      <c r="AI13" s="4" t="s">
        <v>305</v>
      </c>
      <c r="AJ13" s="4" t="s">
        <v>305</v>
      </c>
      <c r="AK13" s="4">
        <v>1.6</v>
      </c>
      <c r="AL13" s="23"/>
      <c r="AM13" s="4"/>
      <c r="AN13" s="4" t="s">
        <v>280</v>
      </c>
      <c r="AO13" s="4">
        <v>0.05</v>
      </c>
      <c r="AP13" s="4">
        <f t="shared" si="6"/>
        <v>1.6500000000000001</v>
      </c>
      <c r="AQ13" s="4"/>
      <c r="AR13" s="4"/>
      <c r="AS13" s="4"/>
      <c r="AT13" s="4"/>
      <c r="AU13" s="4"/>
      <c r="AV13" s="4"/>
      <c r="AW13" s="4"/>
      <c r="AX13" s="4">
        <f t="shared" si="7"/>
        <v>0</v>
      </c>
      <c r="AY13" s="4">
        <f t="shared" si="8"/>
        <v>83.533199999999994</v>
      </c>
      <c r="AZ13" s="4">
        <f t="shared" si="9"/>
        <v>4.8250000000000002</v>
      </c>
      <c r="BA13" s="4">
        <f t="shared" si="10"/>
        <v>88.358199999999997</v>
      </c>
      <c r="BB13" s="42">
        <f t="shared" si="11"/>
        <v>4</v>
      </c>
      <c r="BC13" s="4">
        <f t="shared" si="12"/>
        <v>11</v>
      </c>
      <c r="BD13" s="28">
        <f t="shared" si="13"/>
        <v>4</v>
      </c>
      <c r="BE13" s="1"/>
      <c r="BF13" s="1"/>
      <c r="BG13" s="1"/>
      <c r="BH13" s="1"/>
      <c r="BI13" s="1"/>
      <c r="BJ13" s="1"/>
      <c r="BK13" s="1"/>
      <c r="BL13" s="1"/>
    </row>
    <row r="14" spans="1:64" x14ac:dyDescent="0.25">
      <c r="A14" s="4" t="s">
        <v>277</v>
      </c>
      <c r="B14" s="4" t="s">
        <v>306</v>
      </c>
      <c r="C14" s="4" t="s">
        <v>307</v>
      </c>
      <c r="D14" s="7">
        <v>61.988</v>
      </c>
      <c r="E14" s="7" t="s">
        <v>169</v>
      </c>
      <c r="F14" s="7">
        <v>8</v>
      </c>
      <c r="G14" s="7" t="s">
        <v>169</v>
      </c>
      <c r="H14" s="7">
        <v>7</v>
      </c>
      <c r="I14" s="4">
        <v>2.3250000000000002</v>
      </c>
      <c r="J14" s="4"/>
      <c r="K14" s="4"/>
      <c r="L14" s="4"/>
      <c r="M14" s="8"/>
      <c r="N14" s="4">
        <f t="shared" si="0"/>
        <v>17.324999999999999</v>
      </c>
      <c r="O14" s="4">
        <f t="shared" si="1"/>
        <v>23.793900000000001</v>
      </c>
      <c r="P14" s="4">
        <v>3.4689999999999999</v>
      </c>
      <c r="Q14" s="4">
        <f t="shared" si="2"/>
        <v>84.69</v>
      </c>
      <c r="R14" s="4"/>
      <c r="S14" s="4"/>
      <c r="T14" s="4">
        <f t="shared" si="3"/>
        <v>50.814</v>
      </c>
      <c r="U14" s="4">
        <v>80</v>
      </c>
      <c r="V14" s="13">
        <v>8</v>
      </c>
      <c r="W14" s="4" t="s">
        <v>290</v>
      </c>
      <c r="X14" s="4">
        <v>2</v>
      </c>
      <c r="Y14" s="4"/>
      <c r="Z14" s="4"/>
      <c r="AA14" s="18"/>
      <c r="AB14" s="18"/>
      <c r="AC14" s="4">
        <f t="shared" si="4"/>
        <v>2</v>
      </c>
      <c r="AD14" s="4"/>
      <c r="AE14" s="4"/>
      <c r="AF14" s="4"/>
      <c r="AG14" s="4"/>
      <c r="AH14" s="4">
        <f t="shared" si="5"/>
        <v>0</v>
      </c>
      <c r="AI14" s="4" t="s">
        <v>308</v>
      </c>
      <c r="AJ14" s="4" t="s">
        <v>308</v>
      </c>
      <c r="AK14" s="4">
        <v>2</v>
      </c>
      <c r="AL14" s="4"/>
      <c r="AM14" s="4"/>
      <c r="AN14" s="4" t="s">
        <v>280</v>
      </c>
      <c r="AO14" s="4">
        <v>0.05</v>
      </c>
      <c r="AP14" s="4">
        <f t="shared" si="6"/>
        <v>2.0499999999999998</v>
      </c>
      <c r="AQ14" s="4"/>
      <c r="AR14" s="4"/>
      <c r="AS14" s="4"/>
      <c r="AT14" s="4"/>
      <c r="AU14" s="4"/>
      <c r="AV14" s="4"/>
      <c r="AW14" s="4"/>
      <c r="AX14" s="4">
        <f t="shared" si="7"/>
        <v>0</v>
      </c>
      <c r="AY14" s="4">
        <f t="shared" si="8"/>
        <v>82.607900000000001</v>
      </c>
      <c r="AZ14" s="4">
        <f t="shared" si="9"/>
        <v>4.05</v>
      </c>
      <c r="BA14" s="4">
        <f t="shared" si="10"/>
        <v>86.657899999999998</v>
      </c>
      <c r="BB14" s="42">
        <f t="shared" si="11"/>
        <v>12</v>
      </c>
      <c r="BC14" s="4">
        <f t="shared" si="12"/>
        <v>13</v>
      </c>
      <c r="BD14" s="28">
        <f t="shared" si="13"/>
        <v>12</v>
      </c>
      <c r="BE14" s="1"/>
      <c r="BF14" s="1"/>
      <c r="BG14" s="1"/>
      <c r="BH14" s="1"/>
      <c r="BI14" s="1"/>
      <c r="BJ14" s="1"/>
      <c r="BK14" s="1"/>
      <c r="BL14" s="1"/>
    </row>
    <row r="15" spans="1:64" x14ac:dyDescent="0.25">
      <c r="A15" s="4" t="s">
        <v>277</v>
      </c>
      <c r="B15" s="4" t="s">
        <v>309</v>
      </c>
      <c r="C15" s="4" t="s">
        <v>310</v>
      </c>
      <c r="D15" s="7">
        <v>62.4166666666667</v>
      </c>
      <c r="E15" s="7" t="s">
        <v>169</v>
      </c>
      <c r="F15" s="7">
        <v>8</v>
      </c>
      <c r="G15" s="7" t="s">
        <v>65</v>
      </c>
      <c r="H15" s="7">
        <v>9</v>
      </c>
      <c r="I15" s="4">
        <v>0.67500000000000004</v>
      </c>
      <c r="J15" s="4"/>
      <c r="K15" s="4"/>
      <c r="L15" s="4"/>
      <c r="M15" s="8"/>
      <c r="N15" s="4">
        <f t="shared" si="0"/>
        <v>17.675000000000001</v>
      </c>
      <c r="O15" s="4">
        <f t="shared" si="1"/>
        <v>24.027500000000007</v>
      </c>
      <c r="P15" s="4">
        <v>3.7</v>
      </c>
      <c r="Q15" s="4">
        <f t="shared" si="2"/>
        <v>87</v>
      </c>
      <c r="R15" s="4"/>
      <c r="S15" s="4"/>
      <c r="T15" s="4">
        <f t="shared" si="3"/>
        <v>52.199999999999996</v>
      </c>
      <c r="U15" s="4">
        <v>78.5</v>
      </c>
      <c r="V15" s="13">
        <v>7.85</v>
      </c>
      <c r="W15" s="4" t="s">
        <v>311</v>
      </c>
      <c r="X15" s="4">
        <v>2.5</v>
      </c>
      <c r="Y15" s="4"/>
      <c r="Z15" s="4"/>
      <c r="AA15" s="18" t="s">
        <v>200</v>
      </c>
      <c r="AB15" s="18">
        <v>0.5</v>
      </c>
      <c r="AC15" s="4">
        <f t="shared" si="4"/>
        <v>3</v>
      </c>
      <c r="AD15" s="4"/>
      <c r="AE15" s="4"/>
      <c r="AF15" s="4"/>
      <c r="AG15" s="4"/>
      <c r="AH15" s="4">
        <f t="shared" si="5"/>
        <v>0</v>
      </c>
      <c r="AI15" s="4"/>
      <c r="AJ15" s="4"/>
      <c r="AK15" s="4"/>
      <c r="AL15" s="4"/>
      <c r="AM15" s="4"/>
      <c r="AN15" s="4" t="s">
        <v>280</v>
      </c>
      <c r="AO15" s="4">
        <v>0.05</v>
      </c>
      <c r="AP15" s="4">
        <f t="shared" si="6"/>
        <v>0.05</v>
      </c>
      <c r="AQ15" s="4"/>
      <c r="AR15" s="4"/>
      <c r="AS15" s="4"/>
      <c r="AT15" s="4"/>
      <c r="AU15" s="4"/>
      <c r="AV15" s="4"/>
      <c r="AW15" s="4"/>
      <c r="AX15" s="4">
        <f t="shared" si="7"/>
        <v>0</v>
      </c>
      <c r="AY15" s="4">
        <f t="shared" si="8"/>
        <v>84.077500000000001</v>
      </c>
      <c r="AZ15" s="4">
        <f t="shared" si="9"/>
        <v>3.05</v>
      </c>
      <c r="BA15" s="4">
        <f t="shared" si="10"/>
        <v>87.127499999999998</v>
      </c>
      <c r="BB15" s="42">
        <f t="shared" si="11"/>
        <v>7</v>
      </c>
      <c r="BC15" s="4">
        <f t="shared" si="12"/>
        <v>12</v>
      </c>
      <c r="BD15" s="28">
        <f t="shared" si="13"/>
        <v>7</v>
      </c>
      <c r="BE15" s="1"/>
      <c r="BF15" s="1"/>
      <c r="BG15" s="1"/>
      <c r="BH15" s="1"/>
      <c r="BI15" s="1"/>
      <c r="BJ15" s="1"/>
      <c r="BK15" s="1"/>
      <c r="BL15" s="1"/>
    </row>
    <row r="16" spans="1:64" x14ac:dyDescent="0.25">
      <c r="A16" s="4" t="s">
        <v>277</v>
      </c>
      <c r="B16" s="4" t="s">
        <v>312</v>
      </c>
      <c r="C16" s="4" t="s">
        <v>313</v>
      </c>
      <c r="D16" s="7">
        <v>61.555999999999997</v>
      </c>
      <c r="E16" s="7" t="s">
        <v>169</v>
      </c>
      <c r="F16" s="7">
        <v>8</v>
      </c>
      <c r="G16" s="7" t="s">
        <v>169</v>
      </c>
      <c r="H16" s="7">
        <v>7</v>
      </c>
      <c r="I16" s="4"/>
      <c r="J16" s="4"/>
      <c r="K16" s="4"/>
      <c r="L16" s="4"/>
      <c r="M16" s="8"/>
      <c r="N16" s="4">
        <f t="shared" si="0"/>
        <v>15</v>
      </c>
      <c r="O16" s="4">
        <f t="shared" si="1"/>
        <v>22.966799999999999</v>
      </c>
      <c r="P16" s="4">
        <v>2.786</v>
      </c>
      <c r="Q16" s="4">
        <f t="shared" si="2"/>
        <v>77.86</v>
      </c>
      <c r="R16" s="4"/>
      <c r="S16" s="4"/>
      <c r="T16" s="4">
        <f t="shared" si="3"/>
        <v>46.716000000000001</v>
      </c>
      <c r="U16" s="4">
        <v>72</v>
      </c>
      <c r="V16" s="13">
        <v>7.2</v>
      </c>
      <c r="W16" s="4"/>
      <c r="X16" s="4"/>
      <c r="Y16" s="4"/>
      <c r="Z16" s="4"/>
      <c r="AA16" s="18"/>
      <c r="AB16" s="18"/>
      <c r="AC16" s="4">
        <f t="shared" si="4"/>
        <v>0</v>
      </c>
      <c r="AD16" s="4"/>
      <c r="AE16" s="4"/>
      <c r="AF16" s="4"/>
      <c r="AG16" s="4"/>
      <c r="AH16" s="4">
        <f t="shared" si="5"/>
        <v>0</v>
      </c>
      <c r="AI16" s="4"/>
      <c r="AJ16" s="4"/>
      <c r="AK16" s="4"/>
      <c r="AL16" s="4"/>
      <c r="AM16" s="4"/>
      <c r="AN16" s="4" t="s">
        <v>280</v>
      </c>
      <c r="AO16" s="4">
        <v>0.05</v>
      </c>
      <c r="AP16" s="4">
        <f t="shared" si="6"/>
        <v>0.05</v>
      </c>
      <c r="AQ16" s="4"/>
      <c r="AR16" s="4"/>
      <c r="AS16" s="4"/>
      <c r="AT16" s="4"/>
      <c r="AU16" s="4"/>
      <c r="AV16" s="4"/>
      <c r="AW16" s="4"/>
      <c r="AX16" s="4">
        <f t="shared" si="7"/>
        <v>0</v>
      </c>
      <c r="AY16" s="4">
        <f t="shared" si="8"/>
        <v>76.882800000000003</v>
      </c>
      <c r="AZ16" s="4">
        <f t="shared" si="9"/>
        <v>0.05</v>
      </c>
      <c r="BA16" s="4">
        <f t="shared" si="10"/>
        <v>76.9328</v>
      </c>
      <c r="BB16" s="42">
        <f t="shared" si="11"/>
        <v>24</v>
      </c>
      <c r="BC16" s="4">
        <f t="shared" si="12"/>
        <v>27</v>
      </c>
      <c r="BD16" s="28">
        <f t="shared" si="13"/>
        <v>24</v>
      </c>
      <c r="BE16" s="1"/>
      <c r="BF16" s="1"/>
      <c r="BG16" s="1"/>
      <c r="BH16" s="1"/>
      <c r="BI16" s="1"/>
      <c r="BJ16" s="1"/>
      <c r="BK16" s="1"/>
      <c r="BL16" s="1"/>
    </row>
    <row r="17" spans="1:64" x14ac:dyDescent="0.25">
      <c r="A17" s="4" t="s">
        <v>277</v>
      </c>
      <c r="B17" s="4" t="s">
        <v>314</v>
      </c>
      <c r="C17" s="4" t="s">
        <v>315</v>
      </c>
      <c r="D17" s="7">
        <v>60.816000000000003</v>
      </c>
      <c r="E17" s="7" t="s">
        <v>169</v>
      </c>
      <c r="F17" s="7">
        <v>8</v>
      </c>
      <c r="G17" s="7" t="s">
        <v>169</v>
      </c>
      <c r="H17" s="7">
        <v>7</v>
      </c>
      <c r="I17" s="4"/>
      <c r="J17" s="4"/>
      <c r="K17" s="4"/>
      <c r="L17" s="4"/>
      <c r="M17" s="8"/>
      <c r="N17" s="4">
        <f t="shared" si="0"/>
        <v>15</v>
      </c>
      <c r="O17" s="4">
        <f t="shared" si="1"/>
        <v>22.744800000000001</v>
      </c>
      <c r="P17" s="4">
        <v>3.1539999999999999</v>
      </c>
      <c r="Q17" s="4">
        <f t="shared" si="2"/>
        <v>81.539999999999992</v>
      </c>
      <c r="R17" s="4"/>
      <c r="S17" s="4"/>
      <c r="T17" s="4">
        <f t="shared" si="3"/>
        <v>48.923999999999992</v>
      </c>
      <c r="U17" s="4">
        <v>71.5</v>
      </c>
      <c r="V17" s="13">
        <v>7.15</v>
      </c>
      <c r="W17" s="4"/>
      <c r="X17" s="4"/>
      <c r="Y17" s="4"/>
      <c r="Z17" s="4"/>
      <c r="AA17" s="18"/>
      <c r="AB17" s="18"/>
      <c r="AC17" s="4">
        <f t="shared" si="4"/>
        <v>0</v>
      </c>
      <c r="AD17" s="4"/>
      <c r="AE17" s="4"/>
      <c r="AF17" s="4"/>
      <c r="AG17" s="4"/>
      <c r="AH17" s="4">
        <f t="shared" si="5"/>
        <v>0</v>
      </c>
      <c r="AI17" s="4"/>
      <c r="AJ17" s="4"/>
      <c r="AK17" s="4"/>
      <c r="AL17" s="4"/>
      <c r="AM17" s="4"/>
      <c r="AN17" s="4" t="s">
        <v>280</v>
      </c>
      <c r="AO17" s="4">
        <v>0.05</v>
      </c>
      <c r="AP17" s="4">
        <f t="shared" si="6"/>
        <v>0.05</v>
      </c>
      <c r="AQ17" s="4"/>
      <c r="AR17" s="4"/>
      <c r="AS17" s="4"/>
      <c r="AT17" s="4"/>
      <c r="AU17" s="4"/>
      <c r="AV17" s="4"/>
      <c r="AW17" s="4"/>
      <c r="AX17" s="4">
        <f t="shared" si="7"/>
        <v>0</v>
      </c>
      <c r="AY17" s="4">
        <f t="shared" si="8"/>
        <v>78.818799999999996</v>
      </c>
      <c r="AZ17" s="4">
        <f t="shared" si="9"/>
        <v>0.05</v>
      </c>
      <c r="BA17" s="4">
        <f t="shared" si="10"/>
        <v>78.868799999999993</v>
      </c>
      <c r="BB17" s="42">
        <f t="shared" si="11"/>
        <v>18</v>
      </c>
      <c r="BC17" s="4">
        <f t="shared" si="12"/>
        <v>22</v>
      </c>
      <c r="BD17" s="28">
        <f t="shared" si="13"/>
        <v>18</v>
      </c>
      <c r="BE17" s="1"/>
      <c r="BF17" s="1"/>
      <c r="BG17" s="1"/>
      <c r="BH17" s="1"/>
      <c r="BI17" s="1"/>
      <c r="BJ17" s="1"/>
      <c r="BK17" s="1"/>
      <c r="BL17" s="1"/>
    </row>
    <row r="18" spans="1:64" x14ac:dyDescent="0.25">
      <c r="A18" s="4" t="s">
        <v>277</v>
      </c>
      <c r="B18" s="4" t="s">
        <v>316</v>
      </c>
      <c r="C18" s="4" t="s">
        <v>317</v>
      </c>
      <c r="D18" s="7">
        <v>61.16</v>
      </c>
      <c r="E18" s="7" t="s">
        <v>169</v>
      </c>
      <c r="F18" s="7">
        <v>8</v>
      </c>
      <c r="G18" s="7" t="s">
        <v>169</v>
      </c>
      <c r="H18" s="7">
        <v>7</v>
      </c>
      <c r="I18" s="4">
        <v>1.425</v>
      </c>
      <c r="J18" s="4"/>
      <c r="K18" s="4"/>
      <c r="L18" s="4"/>
      <c r="M18" s="8"/>
      <c r="N18" s="4">
        <f t="shared" si="0"/>
        <v>16.425000000000001</v>
      </c>
      <c r="O18" s="4">
        <f t="shared" si="1"/>
        <v>23.275499999999997</v>
      </c>
      <c r="P18" s="4">
        <v>2.5</v>
      </c>
      <c r="Q18" s="4">
        <f t="shared" si="2"/>
        <v>75</v>
      </c>
      <c r="R18" s="4"/>
      <c r="S18" s="4"/>
      <c r="T18" s="4">
        <f t="shared" si="3"/>
        <v>45</v>
      </c>
      <c r="U18" s="4">
        <v>71.5</v>
      </c>
      <c r="V18" s="13">
        <v>7.15</v>
      </c>
      <c r="W18" s="4"/>
      <c r="X18" s="4"/>
      <c r="Y18" s="4"/>
      <c r="Z18" s="4"/>
      <c r="AA18" s="18"/>
      <c r="AB18" s="18"/>
      <c r="AC18" s="4">
        <f t="shared" si="4"/>
        <v>0</v>
      </c>
      <c r="AD18" s="4"/>
      <c r="AE18" s="4"/>
      <c r="AF18" s="4"/>
      <c r="AG18" s="4"/>
      <c r="AH18" s="4">
        <f t="shared" si="5"/>
        <v>0</v>
      </c>
      <c r="AI18" s="4" t="s">
        <v>153</v>
      </c>
      <c r="AJ18" s="4" t="s">
        <v>153</v>
      </c>
      <c r="AK18" s="4">
        <v>0.5</v>
      </c>
      <c r="AL18" s="4"/>
      <c r="AM18" s="4"/>
      <c r="AN18" s="4" t="s">
        <v>280</v>
      </c>
      <c r="AO18" s="4">
        <v>0.05</v>
      </c>
      <c r="AP18" s="4">
        <f t="shared" si="6"/>
        <v>0.55000000000000004</v>
      </c>
      <c r="AQ18" s="4"/>
      <c r="AR18" s="4"/>
      <c r="AS18" s="4"/>
      <c r="AT18" s="4"/>
      <c r="AU18" s="4"/>
      <c r="AV18" s="4"/>
      <c r="AW18" s="4"/>
      <c r="AX18" s="4">
        <f t="shared" si="7"/>
        <v>0</v>
      </c>
      <c r="AY18" s="4">
        <f t="shared" si="8"/>
        <v>75.4255</v>
      </c>
      <c r="AZ18" s="4">
        <f t="shared" si="9"/>
        <v>0.55000000000000004</v>
      </c>
      <c r="BA18" s="4">
        <f t="shared" si="10"/>
        <v>75.975499999999997</v>
      </c>
      <c r="BB18" s="42">
        <f t="shared" si="11"/>
        <v>30</v>
      </c>
      <c r="BC18" s="4">
        <f t="shared" si="12"/>
        <v>30</v>
      </c>
      <c r="BD18" s="28">
        <f t="shared" si="13"/>
        <v>30</v>
      </c>
      <c r="BE18" s="1"/>
      <c r="BF18" s="1"/>
      <c r="BG18" s="1"/>
      <c r="BH18" s="1"/>
      <c r="BI18" s="1"/>
      <c r="BJ18" s="1"/>
      <c r="BK18" s="1"/>
      <c r="BL18" s="1"/>
    </row>
    <row r="19" spans="1:64" x14ac:dyDescent="0.25">
      <c r="A19" s="4" t="s">
        <v>277</v>
      </c>
      <c r="B19" s="4" t="s">
        <v>318</v>
      </c>
      <c r="C19" s="4" t="s">
        <v>319</v>
      </c>
      <c r="D19" s="7">
        <v>62.723999999999997</v>
      </c>
      <c r="E19" s="7" t="s">
        <v>169</v>
      </c>
      <c r="F19" s="7">
        <v>8</v>
      </c>
      <c r="G19" s="7" t="s">
        <v>64</v>
      </c>
      <c r="H19" s="7">
        <v>8</v>
      </c>
      <c r="I19" s="4">
        <v>2.7</v>
      </c>
      <c r="J19" s="4"/>
      <c r="K19" s="9"/>
      <c r="L19" s="9"/>
      <c r="M19" s="8"/>
      <c r="N19" s="4">
        <f t="shared" si="0"/>
        <v>18.7</v>
      </c>
      <c r="O19" s="4">
        <f t="shared" si="1"/>
        <v>24.427199999999996</v>
      </c>
      <c r="P19" s="9">
        <v>3.4910000000000001</v>
      </c>
      <c r="Q19" s="4">
        <f t="shared" si="2"/>
        <v>84.91</v>
      </c>
      <c r="R19" s="9"/>
      <c r="S19" s="4"/>
      <c r="T19" s="4">
        <f t="shared" si="3"/>
        <v>50.945999999999998</v>
      </c>
      <c r="U19" s="9">
        <v>78</v>
      </c>
      <c r="V19" s="14">
        <v>7.8</v>
      </c>
      <c r="W19" s="9"/>
      <c r="X19" s="9"/>
      <c r="Y19" s="9" t="s">
        <v>320</v>
      </c>
      <c r="Z19" s="9">
        <v>0.375</v>
      </c>
      <c r="AA19" s="19"/>
      <c r="AB19" s="19"/>
      <c r="AC19" s="4">
        <f t="shared" si="4"/>
        <v>0.375</v>
      </c>
      <c r="AD19" s="9" t="s">
        <v>70</v>
      </c>
      <c r="AE19" s="4">
        <v>0.125</v>
      </c>
      <c r="AF19" s="9"/>
      <c r="AG19" s="4"/>
      <c r="AH19" s="4">
        <f t="shared" si="5"/>
        <v>0.125</v>
      </c>
      <c r="AI19" s="4" t="s">
        <v>321</v>
      </c>
      <c r="AJ19" s="4" t="s">
        <v>321</v>
      </c>
      <c r="AK19" s="4">
        <v>3.75</v>
      </c>
      <c r="AL19" s="4" t="s">
        <v>322</v>
      </c>
      <c r="AM19" s="4">
        <v>1.4</v>
      </c>
      <c r="AN19" s="4" t="s">
        <v>280</v>
      </c>
      <c r="AO19" s="4">
        <v>0.05</v>
      </c>
      <c r="AP19" s="4">
        <f t="shared" si="6"/>
        <v>5.2</v>
      </c>
      <c r="AQ19" s="9" t="s">
        <v>323</v>
      </c>
      <c r="AR19" s="4">
        <v>1.5</v>
      </c>
      <c r="AS19" s="9"/>
      <c r="AT19" s="9" t="s">
        <v>324</v>
      </c>
      <c r="AU19" s="9">
        <v>1.7</v>
      </c>
      <c r="AV19" s="9"/>
      <c r="AW19" s="9"/>
      <c r="AX19" s="4">
        <f t="shared" si="7"/>
        <v>3.2</v>
      </c>
      <c r="AY19" s="4">
        <f t="shared" si="8"/>
        <v>83.173199999999994</v>
      </c>
      <c r="AZ19" s="4">
        <f t="shared" si="9"/>
        <v>8.9</v>
      </c>
      <c r="BA19" s="4">
        <f t="shared" si="10"/>
        <v>92.0732</v>
      </c>
      <c r="BB19" s="42">
        <f t="shared" si="11"/>
        <v>10</v>
      </c>
      <c r="BC19" s="4">
        <f t="shared" si="12"/>
        <v>7</v>
      </c>
      <c r="BD19" s="28">
        <f t="shared" si="13"/>
        <v>11</v>
      </c>
      <c r="BE19" s="1"/>
      <c r="BF19" s="1"/>
      <c r="BG19" s="1"/>
      <c r="BH19" s="1"/>
      <c r="BI19" s="1"/>
      <c r="BJ19" s="1"/>
      <c r="BK19" s="1"/>
      <c r="BL19" s="1"/>
    </row>
    <row r="20" spans="1:64" x14ac:dyDescent="0.25">
      <c r="A20" s="4" t="s">
        <v>277</v>
      </c>
      <c r="B20" s="4" t="s">
        <v>325</v>
      </c>
      <c r="C20" s="4" t="s">
        <v>326</v>
      </c>
      <c r="D20" s="7">
        <v>62.14</v>
      </c>
      <c r="E20" s="7" t="s">
        <v>169</v>
      </c>
      <c r="F20" s="7">
        <v>8</v>
      </c>
      <c r="G20" s="7" t="s">
        <v>64</v>
      </c>
      <c r="H20" s="7">
        <v>8</v>
      </c>
      <c r="I20" s="4">
        <v>5.9249999999999998</v>
      </c>
      <c r="J20" s="4"/>
      <c r="K20" s="4"/>
      <c r="L20" s="4"/>
      <c r="M20" s="8"/>
      <c r="N20" s="4">
        <f t="shared" si="0"/>
        <v>21.925000000000001</v>
      </c>
      <c r="O20" s="4">
        <f t="shared" si="1"/>
        <v>25.2195</v>
      </c>
      <c r="P20" s="4">
        <v>2.4660000000000002</v>
      </c>
      <c r="Q20" s="4">
        <f t="shared" si="2"/>
        <v>74.66</v>
      </c>
      <c r="R20" s="4"/>
      <c r="S20" s="4"/>
      <c r="T20" s="4">
        <f t="shared" si="3"/>
        <v>44.795999999999999</v>
      </c>
      <c r="U20" s="4">
        <v>62.5</v>
      </c>
      <c r="V20" s="13">
        <v>6.25</v>
      </c>
      <c r="W20" s="4"/>
      <c r="X20" s="4"/>
      <c r="Y20" s="4"/>
      <c r="Z20" s="4"/>
      <c r="AA20" s="18"/>
      <c r="AB20" s="18"/>
      <c r="AC20" s="4">
        <f t="shared" si="4"/>
        <v>0</v>
      </c>
      <c r="AD20" s="4"/>
      <c r="AE20" s="4"/>
      <c r="AF20" s="4"/>
      <c r="AG20" s="4"/>
      <c r="AH20" s="4">
        <f t="shared" si="5"/>
        <v>0</v>
      </c>
      <c r="AI20" s="4" t="s">
        <v>327</v>
      </c>
      <c r="AJ20" s="4" t="s">
        <v>327</v>
      </c>
      <c r="AK20" s="4">
        <v>1</v>
      </c>
      <c r="AL20" s="4"/>
      <c r="AM20" s="4"/>
      <c r="AN20" s="4" t="s">
        <v>280</v>
      </c>
      <c r="AO20" s="4">
        <v>0.05</v>
      </c>
      <c r="AP20" s="4">
        <f t="shared" si="6"/>
        <v>1.05</v>
      </c>
      <c r="AQ20" s="4"/>
      <c r="AR20" s="4"/>
      <c r="AS20" s="4"/>
      <c r="AT20" s="4"/>
      <c r="AU20" s="4"/>
      <c r="AV20" s="4"/>
      <c r="AW20" s="4"/>
      <c r="AX20" s="4">
        <f t="shared" si="7"/>
        <v>0</v>
      </c>
      <c r="AY20" s="4">
        <f t="shared" si="8"/>
        <v>76.265500000000003</v>
      </c>
      <c r="AZ20" s="4">
        <f t="shared" si="9"/>
        <v>1.05</v>
      </c>
      <c r="BA20" s="4">
        <f t="shared" si="10"/>
        <v>77.3155</v>
      </c>
      <c r="BB20" s="42">
        <f t="shared" si="11"/>
        <v>31</v>
      </c>
      <c r="BC20" s="4">
        <f t="shared" si="12"/>
        <v>25</v>
      </c>
      <c r="BD20" s="28">
        <f t="shared" si="13"/>
        <v>31</v>
      </c>
      <c r="BE20" s="1"/>
      <c r="BF20" s="1"/>
      <c r="BG20" s="1"/>
      <c r="BH20" s="1"/>
      <c r="BI20" s="1"/>
      <c r="BJ20" s="1"/>
      <c r="BK20" s="1"/>
      <c r="BL20" s="1"/>
    </row>
    <row r="21" spans="1:64" x14ac:dyDescent="0.25">
      <c r="A21" s="4" t="s">
        <v>277</v>
      </c>
      <c r="B21" s="4" t="s">
        <v>328</v>
      </c>
      <c r="C21" s="4" t="s">
        <v>329</v>
      </c>
      <c r="D21" s="7">
        <v>62.472000000000001</v>
      </c>
      <c r="E21" s="7" t="s">
        <v>169</v>
      </c>
      <c r="F21" s="7">
        <v>8</v>
      </c>
      <c r="G21" s="7" t="s">
        <v>169</v>
      </c>
      <c r="H21" s="7">
        <v>7</v>
      </c>
      <c r="I21" s="4"/>
      <c r="J21" s="4"/>
      <c r="K21" s="4"/>
      <c r="L21" s="4"/>
      <c r="M21" s="8"/>
      <c r="N21" s="4">
        <f t="shared" si="0"/>
        <v>15</v>
      </c>
      <c r="O21" s="4">
        <f t="shared" si="1"/>
        <v>23.241600000000002</v>
      </c>
      <c r="P21" s="4">
        <v>2.9260000000000002</v>
      </c>
      <c r="Q21" s="4">
        <f t="shared" si="2"/>
        <v>79.260000000000005</v>
      </c>
      <c r="R21" s="4"/>
      <c r="S21" s="4"/>
      <c r="T21" s="4">
        <f t="shared" si="3"/>
        <v>47.556000000000004</v>
      </c>
      <c r="U21" s="4">
        <v>76.5</v>
      </c>
      <c r="V21" s="13">
        <v>7.65</v>
      </c>
      <c r="W21" s="8"/>
      <c r="X21" s="8"/>
      <c r="Y21" s="4"/>
      <c r="Z21" s="4"/>
      <c r="AA21" s="18"/>
      <c r="AB21" s="18"/>
      <c r="AC21" s="4">
        <f t="shared" si="4"/>
        <v>0</v>
      </c>
      <c r="AD21" s="4"/>
      <c r="AE21" s="4"/>
      <c r="AF21" s="4"/>
      <c r="AG21" s="4"/>
      <c r="AH21" s="4">
        <f t="shared" ref="AH21:AH56" si="14">AE21+AG21</f>
        <v>0</v>
      </c>
      <c r="AI21" s="4" t="s">
        <v>330</v>
      </c>
      <c r="AJ21" s="4" t="s">
        <v>330</v>
      </c>
      <c r="AK21" s="4">
        <v>2</v>
      </c>
      <c r="AL21" s="4"/>
      <c r="AM21" s="4"/>
      <c r="AN21" s="4" t="s">
        <v>280</v>
      </c>
      <c r="AO21" s="4">
        <v>0.05</v>
      </c>
      <c r="AP21" s="4">
        <f t="shared" si="6"/>
        <v>2.0499999999999998</v>
      </c>
      <c r="AQ21" s="4"/>
      <c r="AR21" s="4"/>
      <c r="AS21" s="4"/>
      <c r="AT21" s="4"/>
      <c r="AU21" s="4"/>
      <c r="AV21" s="4"/>
      <c r="AW21" s="4"/>
      <c r="AX21" s="4">
        <f t="shared" si="7"/>
        <v>0</v>
      </c>
      <c r="AY21" s="4">
        <f t="shared" si="8"/>
        <v>78.447600000000008</v>
      </c>
      <c r="AZ21" s="4">
        <f t="shared" si="9"/>
        <v>2.0499999999999998</v>
      </c>
      <c r="BA21" s="4">
        <f t="shared" si="10"/>
        <v>80.497600000000006</v>
      </c>
      <c r="BB21" s="42">
        <f t="shared" si="11"/>
        <v>22</v>
      </c>
      <c r="BC21" s="4">
        <f t="shared" si="12"/>
        <v>20</v>
      </c>
      <c r="BD21" s="28">
        <f t="shared" si="13"/>
        <v>22</v>
      </c>
      <c r="BE21" s="1"/>
      <c r="BF21" s="1"/>
      <c r="BG21" s="1"/>
      <c r="BH21" s="1"/>
      <c r="BI21" s="1"/>
      <c r="BJ21" s="1"/>
      <c r="BK21" s="1"/>
      <c r="BL21" s="1"/>
    </row>
    <row r="22" spans="1:64" x14ac:dyDescent="0.25">
      <c r="A22" s="4" t="s">
        <v>277</v>
      </c>
      <c r="B22" s="4" t="s">
        <v>331</v>
      </c>
      <c r="C22" s="4" t="s">
        <v>332</v>
      </c>
      <c r="D22" s="7">
        <v>62.15</v>
      </c>
      <c r="E22" s="7" t="s">
        <v>169</v>
      </c>
      <c r="F22" s="7">
        <v>8</v>
      </c>
      <c r="G22" s="7" t="s">
        <v>169</v>
      </c>
      <c r="H22" s="7">
        <v>7</v>
      </c>
      <c r="I22" s="4"/>
      <c r="J22" s="4"/>
      <c r="K22" s="4"/>
      <c r="L22" s="4"/>
      <c r="M22" s="8"/>
      <c r="N22" s="4">
        <f t="shared" si="0"/>
        <v>15</v>
      </c>
      <c r="O22" s="4">
        <f t="shared" si="1"/>
        <v>23.145</v>
      </c>
      <c r="P22" s="4">
        <v>1.8240000000000001</v>
      </c>
      <c r="Q22" s="4">
        <f t="shared" si="2"/>
        <v>68.240000000000009</v>
      </c>
      <c r="R22" s="4"/>
      <c r="S22" s="4"/>
      <c r="T22" s="4">
        <f t="shared" si="3"/>
        <v>40.944000000000003</v>
      </c>
      <c r="U22" s="4">
        <v>76.5</v>
      </c>
      <c r="V22" s="13">
        <v>7.65</v>
      </c>
      <c r="W22" s="4"/>
      <c r="X22" s="4"/>
      <c r="Y22" s="4"/>
      <c r="Z22" s="4"/>
      <c r="AA22" s="18"/>
      <c r="AB22" s="20"/>
      <c r="AC22" s="4">
        <f t="shared" si="4"/>
        <v>0</v>
      </c>
      <c r="AD22" s="4"/>
      <c r="AE22" s="4"/>
      <c r="AF22" s="4"/>
      <c r="AG22" s="4"/>
      <c r="AH22" s="4">
        <f t="shared" si="14"/>
        <v>0</v>
      </c>
      <c r="AI22" s="4" t="s">
        <v>94</v>
      </c>
      <c r="AJ22" s="4" t="s">
        <v>94</v>
      </c>
      <c r="AK22" s="4">
        <v>1</v>
      </c>
      <c r="AL22" s="4"/>
      <c r="AM22" s="4"/>
      <c r="AN22" s="4" t="s">
        <v>280</v>
      </c>
      <c r="AO22" s="4">
        <v>0.05</v>
      </c>
      <c r="AP22" s="4">
        <f t="shared" si="6"/>
        <v>1.05</v>
      </c>
      <c r="AQ22" s="4"/>
      <c r="AR22" s="4"/>
      <c r="AS22" s="4"/>
      <c r="AT22" s="4"/>
      <c r="AU22" s="4"/>
      <c r="AV22" s="4"/>
      <c r="AW22" s="4"/>
      <c r="AX22" s="4">
        <f t="shared" si="7"/>
        <v>0</v>
      </c>
      <c r="AY22" s="4">
        <f t="shared" si="8"/>
        <v>71.739000000000004</v>
      </c>
      <c r="AZ22" s="4">
        <f t="shared" si="9"/>
        <v>1.05</v>
      </c>
      <c r="BA22" s="4">
        <f t="shared" si="10"/>
        <v>72.789000000000001</v>
      </c>
      <c r="BB22" s="42">
        <f t="shared" si="11"/>
        <v>44</v>
      </c>
      <c r="BC22" s="4">
        <f t="shared" si="12"/>
        <v>43</v>
      </c>
      <c r="BD22" s="28">
        <f t="shared" si="13"/>
        <v>44</v>
      </c>
      <c r="BE22" s="1"/>
      <c r="BF22" s="1"/>
      <c r="BG22" s="1"/>
      <c r="BH22" s="1"/>
      <c r="BI22" s="1"/>
      <c r="BJ22" s="1"/>
      <c r="BK22" s="1"/>
      <c r="BL22" s="1"/>
    </row>
    <row r="23" spans="1:64" x14ac:dyDescent="0.25">
      <c r="A23" s="4" t="s">
        <v>277</v>
      </c>
      <c r="B23" s="4" t="s">
        <v>333</v>
      </c>
      <c r="C23" s="4" t="s">
        <v>334</v>
      </c>
      <c r="D23" s="7">
        <v>61.936</v>
      </c>
      <c r="E23" s="7" t="s">
        <v>169</v>
      </c>
      <c r="F23" s="7">
        <v>8</v>
      </c>
      <c r="G23" s="7" t="s">
        <v>169</v>
      </c>
      <c r="H23" s="7">
        <v>7</v>
      </c>
      <c r="I23" s="4"/>
      <c r="J23" s="4"/>
      <c r="K23" s="4"/>
      <c r="L23" s="4"/>
      <c r="M23" s="8"/>
      <c r="N23" s="4">
        <f t="shared" si="0"/>
        <v>15</v>
      </c>
      <c r="O23" s="4">
        <f t="shared" si="1"/>
        <v>23.0808</v>
      </c>
      <c r="P23" s="4">
        <v>2.968</v>
      </c>
      <c r="Q23" s="4">
        <f t="shared" si="2"/>
        <v>79.680000000000007</v>
      </c>
      <c r="R23" s="4"/>
      <c r="S23" s="4"/>
      <c r="T23" s="4">
        <f t="shared" si="3"/>
        <v>47.808</v>
      </c>
      <c r="U23" s="4">
        <v>69</v>
      </c>
      <c r="V23" s="13">
        <v>6.9</v>
      </c>
      <c r="W23" s="4"/>
      <c r="X23" s="4"/>
      <c r="Y23" s="4"/>
      <c r="Z23" s="4"/>
      <c r="AA23" s="18"/>
      <c r="AB23" s="18"/>
      <c r="AC23" s="4">
        <f t="shared" si="4"/>
        <v>0</v>
      </c>
      <c r="AD23" s="4"/>
      <c r="AE23" s="4"/>
      <c r="AF23" s="4"/>
      <c r="AG23" s="4"/>
      <c r="AH23" s="4">
        <f t="shared" si="14"/>
        <v>0</v>
      </c>
      <c r="AI23" s="4"/>
      <c r="AJ23" s="4"/>
      <c r="AK23" s="4"/>
      <c r="AL23" s="4"/>
      <c r="AM23" s="4"/>
      <c r="AN23" s="4" t="s">
        <v>280</v>
      </c>
      <c r="AO23" s="4">
        <v>0.05</v>
      </c>
      <c r="AP23" s="4">
        <f t="shared" si="6"/>
        <v>0.05</v>
      </c>
      <c r="AQ23" s="4"/>
      <c r="AR23" s="4"/>
      <c r="AS23" s="4"/>
      <c r="AT23" s="4"/>
      <c r="AU23" s="4"/>
      <c r="AV23" s="4"/>
      <c r="AW23" s="4"/>
      <c r="AX23" s="4">
        <f t="shared" si="7"/>
        <v>0</v>
      </c>
      <c r="AY23" s="4">
        <f t="shared" si="8"/>
        <v>77.788800000000009</v>
      </c>
      <c r="AZ23" s="4">
        <f t="shared" si="9"/>
        <v>0.05</v>
      </c>
      <c r="BA23" s="4">
        <f t="shared" si="10"/>
        <v>77.838800000000006</v>
      </c>
      <c r="BB23" s="42">
        <f t="shared" si="11"/>
        <v>21</v>
      </c>
      <c r="BC23" s="4">
        <f t="shared" si="12"/>
        <v>24</v>
      </c>
      <c r="BD23" s="28">
        <f t="shared" si="13"/>
        <v>21</v>
      </c>
      <c r="BE23" s="1"/>
      <c r="BF23" s="1"/>
      <c r="BG23" s="1"/>
      <c r="BH23" s="1"/>
      <c r="BI23" s="1"/>
      <c r="BJ23" s="1"/>
      <c r="BK23" s="1"/>
      <c r="BL23" s="1"/>
    </row>
    <row r="24" spans="1:64" x14ac:dyDescent="0.25">
      <c r="A24" s="4" t="s">
        <v>277</v>
      </c>
      <c r="B24" s="4" t="s">
        <v>335</v>
      </c>
      <c r="C24" s="4" t="s">
        <v>336</v>
      </c>
      <c r="D24" s="7">
        <v>62.466666666666697</v>
      </c>
      <c r="E24" s="7" t="s">
        <v>169</v>
      </c>
      <c r="F24" s="7">
        <v>8</v>
      </c>
      <c r="G24" s="7" t="s">
        <v>169</v>
      </c>
      <c r="H24" s="7">
        <v>7</v>
      </c>
      <c r="I24" s="4"/>
      <c r="J24" s="4"/>
      <c r="K24" s="4"/>
      <c r="L24" s="4"/>
      <c r="M24" s="8"/>
      <c r="N24" s="4">
        <f t="shared" si="0"/>
        <v>15</v>
      </c>
      <c r="O24" s="4">
        <f t="shared" si="1"/>
        <v>23.240000000000009</v>
      </c>
      <c r="P24" s="4">
        <v>2.3820000000000001</v>
      </c>
      <c r="Q24" s="4">
        <f t="shared" si="2"/>
        <v>73.819999999999993</v>
      </c>
      <c r="R24" s="4"/>
      <c r="S24" s="4"/>
      <c r="T24" s="4">
        <f t="shared" si="3"/>
        <v>44.291999999999994</v>
      </c>
      <c r="U24" s="4">
        <v>75</v>
      </c>
      <c r="V24" s="13">
        <v>7.5</v>
      </c>
      <c r="W24" s="4"/>
      <c r="X24" s="4"/>
      <c r="Y24" s="4"/>
      <c r="Z24" s="4"/>
      <c r="AA24" s="18"/>
      <c r="AB24" s="18"/>
      <c r="AC24" s="4">
        <f t="shared" si="4"/>
        <v>0</v>
      </c>
      <c r="AD24" s="4"/>
      <c r="AE24" s="4"/>
      <c r="AF24" s="4"/>
      <c r="AG24" s="4"/>
      <c r="AH24" s="4">
        <f t="shared" si="14"/>
        <v>0</v>
      </c>
      <c r="AI24" s="4"/>
      <c r="AJ24" s="4"/>
      <c r="AK24" s="4"/>
      <c r="AL24" s="4"/>
      <c r="AM24" s="4"/>
      <c r="AN24" s="4" t="s">
        <v>280</v>
      </c>
      <c r="AO24" s="4">
        <v>0.05</v>
      </c>
      <c r="AP24" s="4">
        <f t="shared" si="6"/>
        <v>0.05</v>
      </c>
      <c r="AQ24" s="4"/>
      <c r="AR24" s="4"/>
      <c r="AS24" s="4"/>
      <c r="AT24" s="4"/>
      <c r="AU24" s="4"/>
      <c r="AV24" s="4"/>
      <c r="AW24" s="4"/>
      <c r="AX24" s="4">
        <f t="shared" si="7"/>
        <v>0</v>
      </c>
      <c r="AY24" s="4">
        <f t="shared" si="8"/>
        <v>75.032000000000011</v>
      </c>
      <c r="AZ24" s="4">
        <f t="shared" si="9"/>
        <v>0.05</v>
      </c>
      <c r="BA24" s="4">
        <f t="shared" si="10"/>
        <v>75.082000000000008</v>
      </c>
      <c r="BB24" s="42">
        <f t="shared" si="11"/>
        <v>33</v>
      </c>
      <c r="BC24" s="4">
        <f t="shared" si="12"/>
        <v>35</v>
      </c>
      <c r="BD24" s="28">
        <f t="shared" si="13"/>
        <v>33</v>
      </c>
      <c r="BE24" s="1"/>
      <c r="BF24" s="1"/>
      <c r="BG24" s="1"/>
      <c r="BH24" s="1"/>
      <c r="BI24" s="1"/>
      <c r="BJ24" s="1"/>
      <c r="BK24" s="1"/>
      <c r="BL24" s="1"/>
    </row>
    <row r="25" spans="1:64" x14ac:dyDescent="0.25">
      <c r="A25" s="4" t="s">
        <v>277</v>
      </c>
      <c r="B25" s="4" t="s">
        <v>337</v>
      </c>
      <c r="C25" s="4" t="s">
        <v>338</v>
      </c>
      <c r="D25" s="7">
        <v>59.9</v>
      </c>
      <c r="E25" s="7" t="s">
        <v>169</v>
      </c>
      <c r="F25" s="7">
        <v>8</v>
      </c>
      <c r="G25" s="7" t="s">
        <v>64</v>
      </c>
      <c r="H25" s="7">
        <v>8</v>
      </c>
      <c r="I25" s="4"/>
      <c r="J25" s="4"/>
      <c r="K25" s="4"/>
      <c r="L25" s="4"/>
      <c r="M25" s="8"/>
      <c r="N25" s="4">
        <f t="shared" si="0"/>
        <v>16</v>
      </c>
      <c r="O25" s="4">
        <f t="shared" si="1"/>
        <v>22.77</v>
      </c>
      <c r="P25" s="4">
        <v>2.246</v>
      </c>
      <c r="Q25" s="4">
        <f t="shared" si="2"/>
        <v>72.460000000000008</v>
      </c>
      <c r="R25" s="4"/>
      <c r="S25" s="4"/>
      <c r="T25" s="4">
        <f t="shared" si="3"/>
        <v>43.476000000000006</v>
      </c>
      <c r="U25" s="4">
        <v>62.5</v>
      </c>
      <c r="V25" s="13">
        <v>6.25</v>
      </c>
      <c r="W25" s="4"/>
      <c r="X25" s="4"/>
      <c r="Y25" s="4"/>
      <c r="Z25" s="4"/>
      <c r="AA25" s="18"/>
      <c r="AB25" s="18"/>
      <c r="AC25" s="4">
        <f t="shared" si="4"/>
        <v>0</v>
      </c>
      <c r="AD25" s="4"/>
      <c r="AE25" s="4"/>
      <c r="AF25" s="4"/>
      <c r="AG25" s="4"/>
      <c r="AH25" s="4">
        <f t="shared" si="14"/>
        <v>0</v>
      </c>
      <c r="AI25" s="4" t="s">
        <v>339</v>
      </c>
      <c r="AJ25" s="4" t="s">
        <v>339</v>
      </c>
      <c r="AK25" s="4">
        <v>1</v>
      </c>
      <c r="AL25" s="4"/>
      <c r="AM25" s="4"/>
      <c r="AN25" s="4" t="s">
        <v>280</v>
      </c>
      <c r="AO25" s="4">
        <v>0.05</v>
      </c>
      <c r="AP25" s="4">
        <f t="shared" si="6"/>
        <v>1.05</v>
      </c>
      <c r="AQ25" s="4"/>
      <c r="AR25" s="4"/>
      <c r="AS25" s="4"/>
      <c r="AT25" s="4"/>
      <c r="AU25" s="4"/>
      <c r="AV25" s="4"/>
      <c r="AW25" s="4"/>
      <c r="AX25" s="4">
        <f t="shared" si="7"/>
        <v>0</v>
      </c>
      <c r="AY25" s="4">
        <f t="shared" si="8"/>
        <v>72.496000000000009</v>
      </c>
      <c r="AZ25" s="4">
        <f t="shared" si="9"/>
        <v>1.05</v>
      </c>
      <c r="BA25" s="4">
        <f t="shared" si="10"/>
        <v>73.546000000000006</v>
      </c>
      <c r="BB25" s="42">
        <f t="shared" si="11"/>
        <v>37</v>
      </c>
      <c r="BC25" s="4">
        <f t="shared" si="12"/>
        <v>42</v>
      </c>
      <c r="BD25" s="28">
        <f t="shared" si="13"/>
        <v>37</v>
      </c>
      <c r="BE25" s="1"/>
      <c r="BF25" s="1"/>
      <c r="BG25" s="1"/>
      <c r="BH25" s="1"/>
      <c r="BI25" s="1"/>
      <c r="BJ25" s="1"/>
      <c r="BK25" s="1"/>
      <c r="BL25" s="1"/>
    </row>
    <row r="26" spans="1:64" x14ac:dyDescent="0.25">
      <c r="A26" s="4" t="s">
        <v>277</v>
      </c>
      <c r="B26" s="4" t="s">
        <v>340</v>
      </c>
      <c r="C26" s="4" t="s">
        <v>341</v>
      </c>
      <c r="D26" s="7">
        <v>62.171999999999997</v>
      </c>
      <c r="E26" s="7" t="s">
        <v>169</v>
      </c>
      <c r="F26" s="7">
        <v>8</v>
      </c>
      <c r="G26" s="7" t="s">
        <v>64</v>
      </c>
      <c r="H26" s="7">
        <v>8</v>
      </c>
      <c r="I26" s="4"/>
      <c r="J26" s="4"/>
      <c r="K26" s="4"/>
      <c r="L26" s="4"/>
      <c r="M26" s="8"/>
      <c r="N26" s="4">
        <f t="shared" si="0"/>
        <v>16</v>
      </c>
      <c r="O26" s="4">
        <f t="shared" si="1"/>
        <v>23.451599999999999</v>
      </c>
      <c r="P26" s="4">
        <v>2.41</v>
      </c>
      <c r="Q26" s="4">
        <f t="shared" si="2"/>
        <v>74.099999999999994</v>
      </c>
      <c r="R26" s="4"/>
      <c r="S26" s="4"/>
      <c r="T26" s="4">
        <f t="shared" si="3"/>
        <v>44.459999999999994</v>
      </c>
      <c r="U26" s="4">
        <v>72.5</v>
      </c>
      <c r="V26" s="13">
        <v>7.25</v>
      </c>
      <c r="W26" s="4"/>
      <c r="X26" s="4"/>
      <c r="Y26" s="4"/>
      <c r="Z26" s="4"/>
      <c r="AA26" s="18"/>
      <c r="AB26" s="20"/>
      <c r="AC26" s="4">
        <f t="shared" si="4"/>
        <v>0</v>
      </c>
      <c r="AD26" s="4"/>
      <c r="AE26" s="4"/>
      <c r="AF26" s="4"/>
      <c r="AG26" s="4"/>
      <c r="AH26" s="4">
        <f t="shared" si="14"/>
        <v>0</v>
      </c>
      <c r="AI26" s="4"/>
      <c r="AJ26" s="4"/>
      <c r="AK26" s="4"/>
      <c r="AL26" s="4"/>
      <c r="AM26" s="4"/>
      <c r="AN26" s="4" t="s">
        <v>280</v>
      </c>
      <c r="AO26" s="4">
        <v>0.05</v>
      </c>
      <c r="AP26" s="4">
        <f t="shared" si="6"/>
        <v>0.05</v>
      </c>
      <c r="AQ26" s="4"/>
      <c r="AR26" s="4"/>
      <c r="AS26" s="4"/>
      <c r="AT26" s="4"/>
      <c r="AU26" s="4"/>
      <c r="AV26" s="4"/>
      <c r="AW26" s="4"/>
      <c r="AX26" s="4">
        <f t="shared" si="7"/>
        <v>0</v>
      </c>
      <c r="AY26" s="4">
        <f t="shared" si="8"/>
        <v>75.161599999999993</v>
      </c>
      <c r="AZ26" s="4">
        <f t="shared" si="9"/>
        <v>0.05</v>
      </c>
      <c r="BA26" s="4">
        <f t="shared" si="10"/>
        <v>75.21159999999999</v>
      </c>
      <c r="BB26" s="42">
        <f t="shared" si="11"/>
        <v>32</v>
      </c>
      <c r="BC26" s="4">
        <f t="shared" si="12"/>
        <v>34</v>
      </c>
      <c r="BD26" s="28">
        <f t="shared" si="13"/>
        <v>32</v>
      </c>
      <c r="BE26" s="1"/>
      <c r="BF26" s="1"/>
      <c r="BG26" s="1"/>
      <c r="BH26" s="1"/>
      <c r="BI26" s="1"/>
      <c r="BJ26" s="1"/>
      <c r="BK26" s="1"/>
      <c r="BL26" s="1"/>
    </row>
    <row r="27" spans="1:64" x14ac:dyDescent="0.25">
      <c r="A27" s="4" t="s">
        <v>277</v>
      </c>
      <c r="B27" s="4" t="s">
        <v>342</v>
      </c>
      <c r="C27" s="4" t="s">
        <v>343</v>
      </c>
      <c r="D27" s="7">
        <v>59.851999999999997</v>
      </c>
      <c r="E27" s="7" t="s">
        <v>169</v>
      </c>
      <c r="F27" s="7">
        <v>8</v>
      </c>
      <c r="G27" s="7" t="s">
        <v>64</v>
      </c>
      <c r="H27" s="7">
        <v>8</v>
      </c>
      <c r="I27" s="4">
        <v>1.2749999999999999</v>
      </c>
      <c r="J27" s="4"/>
      <c r="K27" s="4"/>
      <c r="L27" s="4"/>
      <c r="M27" s="8"/>
      <c r="N27" s="4">
        <f t="shared" si="0"/>
        <v>17.274999999999999</v>
      </c>
      <c r="O27" s="4">
        <f t="shared" si="1"/>
        <v>23.138099999999998</v>
      </c>
      <c r="P27" s="4">
        <v>2.609</v>
      </c>
      <c r="Q27" s="4">
        <f t="shared" si="2"/>
        <v>76.09</v>
      </c>
      <c r="R27" s="4"/>
      <c r="S27" s="4"/>
      <c r="T27" s="4">
        <f t="shared" si="3"/>
        <v>45.654000000000003</v>
      </c>
      <c r="U27" s="4">
        <v>79.5</v>
      </c>
      <c r="V27" s="13">
        <v>7.95</v>
      </c>
      <c r="W27" s="4"/>
      <c r="X27" s="4"/>
      <c r="Y27" s="4"/>
      <c r="Z27" s="4"/>
      <c r="AA27" s="18"/>
      <c r="AB27" s="20"/>
      <c r="AC27" s="4">
        <f t="shared" si="4"/>
        <v>0</v>
      </c>
      <c r="AD27" s="4"/>
      <c r="AE27" s="4"/>
      <c r="AF27" s="4"/>
      <c r="AG27" s="4"/>
      <c r="AH27" s="4">
        <f t="shared" si="14"/>
        <v>0</v>
      </c>
      <c r="AI27" s="4"/>
      <c r="AJ27" s="4"/>
      <c r="AK27" s="4"/>
      <c r="AL27" s="4"/>
      <c r="AM27" s="4"/>
      <c r="AN27" s="4" t="s">
        <v>280</v>
      </c>
      <c r="AO27" s="4">
        <v>0.05</v>
      </c>
      <c r="AP27" s="4">
        <f t="shared" si="6"/>
        <v>0.05</v>
      </c>
      <c r="AQ27" s="4"/>
      <c r="AR27" s="4"/>
      <c r="AS27" s="4"/>
      <c r="AT27" s="4"/>
      <c r="AU27" s="4"/>
      <c r="AV27" s="4"/>
      <c r="AW27" s="4"/>
      <c r="AX27" s="4">
        <f t="shared" si="7"/>
        <v>0</v>
      </c>
      <c r="AY27" s="4">
        <f t="shared" si="8"/>
        <v>76.742100000000008</v>
      </c>
      <c r="AZ27" s="4">
        <f t="shared" si="9"/>
        <v>0.05</v>
      </c>
      <c r="BA27" s="4">
        <f t="shared" si="10"/>
        <v>76.792100000000005</v>
      </c>
      <c r="BB27" s="42">
        <f t="shared" si="11"/>
        <v>27</v>
      </c>
      <c r="BC27" s="4">
        <f t="shared" si="12"/>
        <v>28</v>
      </c>
      <c r="BD27" s="28">
        <f t="shared" si="13"/>
        <v>27</v>
      </c>
      <c r="BE27" s="1"/>
      <c r="BF27" s="1"/>
      <c r="BG27" s="1"/>
      <c r="BH27" s="1"/>
      <c r="BI27" s="1"/>
      <c r="BJ27" s="1"/>
      <c r="BK27" s="1"/>
      <c r="BL27" s="1"/>
    </row>
    <row r="28" spans="1:64" x14ac:dyDescent="0.25">
      <c r="A28" s="4" t="s">
        <v>277</v>
      </c>
      <c r="B28" s="4" t="s">
        <v>344</v>
      </c>
      <c r="C28" s="4" t="s">
        <v>345</v>
      </c>
      <c r="D28" s="7">
        <v>61.432000000000002</v>
      </c>
      <c r="E28" s="7" t="s">
        <v>169</v>
      </c>
      <c r="F28" s="7">
        <v>8</v>
      </c>
      <c r="G28" s="7" t="s">
        <v>65</v>
      </c>
      <c r="H28" s="7">
        <v>9</v>
      </c>
      <c r="I28" s="4">
        <v>7.5</v>
      </c>
      <c r="J28" s="4"/>
      <c r="K28" s="4"/>
      <c r="L28" s="4"/>
      <c r="M28" s="8"/>
      <c r="N28" s="4">
        <f t="shared" si="0"/>
        <v>24.5</v>
      </c>
      <c r="O28" s="4">
        <f t="shared" si="1"/>
        <v>25.779599999999999</v>
      </c>
      <c r="P28" s="4">
        <v>4.1289999999999996</v>
      </c>
      <c r="Q28" s="4">
        <f t="shared" si="2"/>
        <v>91.289999999999992</v>
      </c>
      <c r="R28" s="4"/>
      <c r="S28" s="4"/>
      <c r="T28" s="4">
        <f t="shared" si="3"/>
        <v>54.773999999999994</v>
      </c>
      <c r="U28" s="4">
        <v>83</v>
      </c>
      <c r="V28" s="13">
        <v>8.3000000000000007</v>
      </c>
      <c r="W28" s="4" t="s">
        <v>346</v>
      </c>
      <c r="X28" s="4">
        <v>2.5</v>
      </c>
      <c r="Y28" s="4"/>
      <c r="Z28" s="4"/>
      <c r="AA28" s="18"/>
      <c r="AB28" s="20"/>
      <c r="AC28" s="4">
        <f t="shared" si="4"/>
        <v>2.5</v>
      </c>
      <c r="AD28" s="4"/>
      <c r="AE28" s="4"/>
      <c r="AF28" s="4"/>
      <c r="AG28" s="4"/>
      <c r="AH28" s="4">
        <f t="shared" si="14"/>
        <v>0</v>
      </c>
      <c r="AI28" s="4" t="s">
        <v>153</v>
      </c>
      <c r="AJ28" s="4" t="s">
        <v>153</v>
      </c>
      <c r="AK28" s="4">
        <v>0.5</v>
      </c>
      <c r="AL28" s="4" t="s">
        <v>194</v>
      </c>
      <c r="AM28" s="4">
        <v>0.2</v>
      </c>
      <c r="AN28" s="4" t="s">
        <v>280</v>
      </c>
      <c r="AO28" s="4">
        <v>0.05</v>
      </c>
      <c r="AP28" s="4">
        <f t="shared" si="6"/>
        <v>0.75</v>
      </c>
      <c r="AQ28" s="4"/>
      <c r="AR28" s="4"/>
      <c r="AS28" s="4"/>
      <c r="AT28" s="4"/>
      <c r="AU28" s="4"/>
      <c r="AV28" s="4"/>
      <c r="AW28" s="4"/>
      <c r="AX28" s="4">
        <f t="shared" si="7"/>
        <v>0</v>
      </c>
      <c r="AY28" s="4">
        <f t="shared" si="8"/>
        <v>88.853599999999986</v>
      </c>
      <c r="AZ28" s="4">
        <f t="shared" si="9"/>
        <v>3.25</v>
      </c>
      <c r="BA28" s="4">
        <f t="shared" si="10"/>
        <v>92.103599999999986</v>
      </c>
      <c r="BB28" s="42">
        <f t="shared" si="11"/>
        <v>2</v>
      </c>
      <c r="BC28" s="4">
        <f t="shared" si="12"/>
        <v>6</v>
      </c>
      <c r="BD28" s="28">
        <f t="shared" si="13"/>
        <v>2</v>
      </c>
      <c r="BE28" s="1"/>
      <c r="BF28" s="1"/>
      <c r="BG28" s="1"/>
      <c r="BH28" s="1"/>
      <c r="BI28" s="1"/>
      <c r="BJ28" s="1"/>
      <c r="BK28" s="1"/>
      <c r="BL28" s="1"/>
    </row>
    <row r="29" spans="1:64" x14ac:dyDescent="0.25">
      <c r="A29" s="4" t="s">
        <v>277</v>
      </c>
      <c r="B29" s="4" t="s">
        <v>347</v>
      </c>
      <c r="C29" s="4" t="s">
        <v>348</v>
      </c>
      <c r="D29" s="7">
        <v>62.155999999999999</v>
      </c>
      <c r="E29" s="7" t="s">
        <v>169</v>
      </c>
      <c r="F29" s="7">
        <v>8</v>
      </c>
      <c r="G29" s="7" t="s">
        <v>64</v>
      </c>
      <c r="H29" s="7">
        <v>8</v>
      </c>
      <c r="I29" s="4">
        <v>0.45</v>
      </c>
      <c r="J29" s="4"/>
      <c r="K29" s="4"/>
      <c r="L29" s="4"/>
      <c r="M29" s="8"/>
      <c r="N29" s="4">
        <f t="shared" si="0"/>
        <v>16.45</v>
      </c>
      <c r="O29" s="4">
        <f t="shared" si="1"/>
        <v>23.581799999999998</v>
      </c>
      <c r="P29" s="4">
        <v>3.464</v>
      </c>
      <c r="Q29" s="4">
        <f t="shared" si="2"/>
        <v>84.64</v>
      </c>
      <c r="R29" s="4"/>
      <c r="S29" s="4"/>
      <c r="T29" s="4">
        <f t="shared" si="3"/>
        <v>50.783999999999999</v>
      </c>
      <c r="U29" s="4">
        <v>77</v>
      </c>
      <c r="V29" s="13">
        <v>7.7</v>
      </c>
      <c r="W29" s="4"/>
      <c r="X29" s="4"/>
      <c r="Y29" s="4"/>
      <c r="Z29" s="4"/>
      <c r="AA29" s="18"/>
      <c r="AB29" s="20"/>
      <c r="AC29" s="4">
        <f t="shared" si="4"/>
        <v>0</v>
      </c>
      <c r="AD29" s="4"/>
      <c r="AE29" s="4"/>
      <c r="AF29" s="4"/>
      <c r="AG29" s="4"/>
      <c r="AH29" s="4">
        <f t="shared" si="14"/>
        <v>0</v>
      </c>
      <c r="AI29" s="4" t="s">
        <v>349</v>
      </c>
      <c r="AJ29" s="4" t="s">
        <v>349</v>
      </c>
      <c r="AK29" s="4">
        <v>1.6</v>
      </c>
      <c r="AL29" s="4"/>
      <c r="AM29" s="4"/>
      <c r="AN29" s="4" t="s">
        <v>280</v>
      </c>
      <c r="AO29" s="4">
        <v>0.05</v>
      </c>
      <c r="AP29" s="4">
        <f t="shared" si="6"/>
        <v>1.6500000000000001</v>
      </c>
      <c r="AQ29" s="4"/>
      <c r="AR29" s="4"/>
      <c r="AS29" s="4"/>
      <c r="AT29" s="4"/>
      <c r="AU29" s="4"/>
      <c r="AV29" s="4"/>
      <c r="AW29" s="4"/>
      <c r="AX29" s="4">
        <f t="shared" si="7"/>
        <v>0</v>
      </c>
      <c r="AY29" s="4">
        <f t="shared" si="8"/>
        <v>82.065799999999996</v>
      </c>
      <c r="AZ29" s="4">
        <f t="shared" si="9"/>
        <v>1.6500000000000001</v>
      </c>
      <c r="BA29" s="4">
        <f t="shared" si="10"/>
        <v>83.715800000000002</v>
      </c>
      <c r="BB29" s="42">
        <f t="shared" si="11"/>
        <v>13</v>
      </c>
      <c r="BC29" s="4">
        <f t="shared" si="12"/>
        <v>16</v>
      </c>
      <c r="BD29" s="28">
        <f t="shared" si="13"/>
        <v>13</v>
      </c>
      <c r="BE29" s="1"/>
      <c r="BF29" s="1"/>
      <c r="BG29" s="1"/>
      <c r="BH29" s="1"/>
      <c r="BI29" s="1"/>
      <c r="BJ29" s="1"/>
      <c r="BK29" s="1"/>
      <c r="BL29" s="1"/>
    </row>
    <row r="30" spans="1:64" x14ac:dyDescent="0.25">
      <c r="A30" s="4" t="s">
        <v>350</v>
      </c>
      <c r="B30" s="4" t="s">
        <v>351</v>
      </c>
      <c r="C30" s="4" t="s">
        <v>352</v>
      </c>
      <c r="D30" s="7">
        <v>62.227272727272698</v>
      </c>
      <c r="E30" s="7" t="s">
        <v>64</v>
      </c>
      <c r="F30" s="7">
        <v>10</v>
      </c>
      <c r="G30" s="7" t="s">
        <v>169</v>
      </c>
      <c r="H30" s="7">
        <v>7</v>
      </c>
      <c r="I30" s="4"/>
      <c r="J30" s="4"/>
      <c r="K30" s="4"/>
      <c r="L30" s="4"/>
      <c r="M30" s="8"/>
      <c r="N30" s="4">
        <f t="shared" si="0"/>
        <v>17</v>
      </c>
      <c r="O30" s="4">
        <f t="shared" si="1"/>
        <v>23.768181818181805</v>
      </c>
      <c r="P30" s="4">
        <v>1</v>
      </c>
      <c r="Q30" s="4">
        <f t="shared" si="2"/>
        <v>60</v>
      </c>
      <c r="R30" s="4"/>
      <c r="S30" s="4"/>
      <c r="T30" s="4">
        <f t="shared" si="3"/>
        <v>36</v>
      </c>
      <c r="U30" s="4">
        <v>0</v>
      </c>
      <c r="V30" s="13">
        <v>0</v>
      </c>
      <c r="W30" s="4"/>
      <c r="X30" s="4"/>
      <c r="Y30" s="4"/>
      <c r="Z30" s="4"/>
      <c r="AA30" s="18"/>
      <c r="AB30" s="20"/>
      <c r="AC30" s="4">
        <f t="shared" si="4"/>
        <v>0</v>
      </c>
      <c r="AD30" s="4"/>
      <c r="AE30" s="4"/>
      <c r="AF30" s="4"/>
      <c r="AG30" s="4"/>
      <c r="AH30" s="4">
        <f t="shared" si="14"/>
        <v>0</v>
      </c>
      <c r="AI30" s="4"/>
      <c r="AJ30" s="4"/>
      <c r="AK30" s="4"/>
      <c r="AL30" s="4"/>
      <c r="AM30" s="4"/>
      <c r="AN30" s="4" t="s">
        <v>1320</v>
      </c>
      <c r="AO30" s="4">
        <v>0.1</v>
      </c>
      <c r="AP30" s="4">
        <f t="shared" si="6"/>
        <v>0.1</v>
      </c>
      <c r="AQ30" s="4"/>
      <c r="AR30" s="4"/>
      <c r="AS30" s="4"/>
      <c r="AT30" s="4"/>
      <c r="AU30" s="4"/>
      <c r="AV30" s="4"/>
      <c r="AW30" s="4"/>
      <c r="AX30" s="4">
        <f t="shared" si="7"/>
        <v>0</v>
      </c>
      <c r="AY30" s="4">
        <f t="shared" si="8"/>
        <v>59.768181818181802</v>
      </c>
      <c r="AZ30" s="4">
        <f t="shared" si="9"/>
        <v>0.1</v>
      </c>
      <c r="BA30" s="4">
        <f t="shared" si="10"/>
        <v>59.868181818181803</v>
      </c>
      <c r="BB30" s="42">
        <f t="shared" si="11"/>
        <v>47</v>
      </c>
      <c r="BC30" s="4">
        <f t="shared" si="12"/>
        <v>47</v>
      </c>
      <c r="BD30" s="28">
        <f t="shared" si="13"/>
        <v>47</v>
      </c>
      <c r="BE30" s="1"/>
      <c r="BF30" s="1"/>
      <c r="BG30" s="1"/>
      <c r="BH30" s="1"/>
      <c r="BI30" s="1"/>
      <c r="BJ30" s="1"/>
      <c r="BK30" s="1"/>
      <c r="BL30" s="1"/>
    </row>
    <row r="31" spans="1:64" x14ac:dyDescent="0.25">
      <c r="A31" s="4" t="s">
        <v>350</v>
      </c>
      <c r="B31" s="4" t="s">
        <v>353</v>
      </c>
      <c r="C31" s="4" t="s">
        <v>354</v>
      </c>
      <c r="D31" s="7">
        <v>0</v>
      </c>
      <c r="E31" s="7" t="s">
        <v>64</v>
      </c>
      <c r="F31" s="7">
        <v>10</v>
      </c>
      <c r="G31" s="7" t="s">
        <v>169</v>
      </c>
      <c r="H31" s="7">
        <v>7</v>
      </c>
      <c r="I31" s="4"/>
      <c r="J31" s="4"/>
      <c r="K31" s="4"/>
      <c r="L31" s="4"/>
      <c r="M31" s="8"/>
      <c r="N31" s="4">
        <f t="shared" si="0"/>
        <v>17</v>
      </c>
      <c r="O31" s="4">
        <f t="shared" si="1"/>
        <v>5.0999999999999996</v>
      </c>
      <c r="P31" s="4">
        <v>0</v>
      </c>
      <c r="Q31" s="4">
        <f t="shared" si="2"/>
        <v>50</v>
      </c>
      <c r="R31" s="4"/>
      <c r="S31" s="4"/>
      <c r="T31" s="4">
        <f t="shared" si="3"/>
        <v>30</v>
      </c>
      <c r="U31" s="4">
        <v>0</v>
      </c>
      <c r="V31" s="13">
        <v>0</v>
      </c>
      <c r="W31" s="4"/>
      <c r="X31" s="4"/>
      <c r="Y31" s="4"/>
      <c r="Z31" s="4"/>
      <c r="AA31" s="18"/>
      <c r="AB31" s="20"/>
      <c r="AC31" s="4">
        <f t="shared" si="4"/>
        <v>0</v>
      </c>
      <c r="AD31" s="4"/>
      <c r="AE31" s="4"/>
      <c r="AF31" s="4"/>
      <c r="AG31" s="4"/>
      <c r="AH31" s="4">
        <f t="shared" si="14"/>
        <v>0</v>
      </c>
      <c r="AI31" s="4"/>
      <c r="AJ31" s="4"/>
      <c r="AK31" s="4"/>
      <c r="AL31" s="4"/>
      <c r="AM31" s="4"/>
      <c r="AN31" s="4" t="s">
        <v>1320</v>
      </c>
      <c r="AO31" s="4">
        <v>0.1</v>
      </c>
      <c r="AP31" s="4">
        <f t="shared" si="6"/>
        <v>0.1</v>
      </c>
      <c r="AQ31" s="4"/>
      <c r="AR31" s="4"/>
      <c r="AS31" s="4"/>
      <c r="AT31" s="4"/>
      <c r="AU31" s="4"/>
      <c r="AV31" s="4"/>
      <c r="AW31" s="4"/>
      <c r="AX31" s="4">
        <f t="shared" si="7"/>
        <v>0</v>
      </c>
      <c r="AY31" s="4">
        <f t="shared" si="8"/>
        <v>35.1</v>
      </c>
      <c r="AZ31" s="4">
        <f t="shared" si="9"/>
        <v>0.1</v>
      </c>
      <c r="BA31" s="4">
        <f t="shared" si="10"/>
        <v>35.200000000000003</v>
      </c>
      <c r="BB31" s="42">
        <f t="shared" si="11"/>
        <v>50</v>
      </c>
      <c r="BC31" s="4">
        <f t="shared" si="12"/>
        <v>50</v>
      </c>
      <c r="BD31" s="28">
        <f t="shared" si="13"/>
        <v>50</v>
      </c>
      <c r="BE31" s="1"/>
      <c r="BF31" s="1"/>
      <c r="BG31" s="1"/>
      <c r="BH31" s="1"/>
      <c r="BI31" s="1"/>
      <c r="BJ31" s="1"/>
      <c r="BK31" s="1"/>
      <c r="BL31" s="1"/>
    </row>
    <row r="32" spans="1:64" x14ac:dyDescent="0.25">
      <c r="A32" s="4" t="s">
        <v>350</v>
      </c>
      <c r="B32" s="4" t="s">
        <v>355</v>
      </c>
      <c r="C32" s="4" t="s">
        <v>356</v>
      </c>
      <c r="D32" s="7">
        <v>60.536363636363703</v>
      </c>
      <c r="E32" s="7" t="s">
        <v>64</v>
      </c>
      <c r="F32" s="7">
        <v>10</v>
      </c>
      <c r="G32" s="7" t="s">
        <v>169</v>
      </c>
      <c r="H32" s="7">
        <v>7</v>
      </c>
      <c r="I32" s="4"/>
      <c r="J32" s="4"/>
      <c r="K32" s="4"/>
      <c r="L32" s="4"/>
      <c r="M32" s="8"/>
      <c r="N32" s="4">
        <f t="shared" si="0"/>
        <v>17</v>
      </c>
      <c r="O32" s="4">
        <f t="shared" si="1"/>
        <v>23.260909090909109</v>
      </c>
      <c r="P32" s="4">
        <v>0.59799999999999998</v>
      </c>
      <c r="Q32" s="4">
        <f t="shared" si="2"/>
        <v>55.98</v>
      </c>
      <c r="R32" s="4"/>
      <c r="S32" s="4"/>
      <c r="T32" s="4">
        <f t="shared" si="3"/>
        <v>33.587999999999994</v>
      </c>
      <c r="U32" s="15">
        <v>0</v>
      </c>
      <c r="V32" s="16">
        <v>0</v>
      </c>
      <c r="W32" s="4"/>
      <c r="X32" s="4"/>
      <c r="Y32" s="4"/>
      <c r="Z32" s="8"/>
      <c r="AA32" s="18"/>
      <c r="AB32" s="20"/>
      <c r="AC32" s="4">
        <f t="shared" si="4"/>
        <v>0</v>
      </c>
      <c r="AD32" s="4"/>
      <c r="AE32" s="4"/>
      <c r="AF32" s="4"/>
      <c r="AG32" s="4"/>
      <c r="AH32" s="4">
        <f t="shared" si="14"/>
        <v>0</v>
      </c>
      <c r="AI32" s="4"/>
      <c r="AJ32" s="4"/>
      <c r="AK32" s="4"/>
      <c r="AL32" s="4"/>
      <c r="AM32" s="4"/>
      <c r="AN32" s="4" t="s">
        <v>1319</v>
      </c>
      <c r="AO32" s="4">
        <v>0.1</v>
      </c>
      <c r="AP32" s="4">
        <f t="shared" si="6"/>
        <v>0.1</v>
      </c>
      <c r="AQ32" s="15"/>
      <c r="AR32" s="4"/>
      <c r="AS32" s="15"/>
      <c r="AT32" s="15"/>
      <c r="AU32" s="15"/>
      <c r="AV32" s="4"/>
      <c r="AW32" s="4"/>
      <c r="AX32" s="4">
        <f t="shared" si="7"/>
        <v>0</v>
      </c>
      <c r="AY32" s="4">
        <f t="shared" si="8"/>
        <v>56.848909090909103</v>
      </c>
      <c r="AZ32" s="4">
        <f t="shared" si="9"/>
        <v>0.1</v>
      </c>
      <c r="BA32" s="4">
        <f t="shared" si="10"/>
        <v>56.948909090909105</v>
      </c>
      <c r="BB32" s="42">
        <f t="shared" si="11"/>
        <v>48</v>
      </c>
      <c r="BC32" s="4">
        <f t="shared" si="12"/>
        <v>48</v>
      </c>
      <c r="BD32" s="28">
        <f t="shared" si="13"/>
        <v>48</v>
      </c>
      <c r="BE32" s="1"/>
      <c r="BF32" s="1"/>
      <c r="BG32" s="1"/>
      <c r="BH32" s="1"/>
      <c r="BI32" s="1"/>
      <c r="BJ32" s="1"/>
      <c r="BK32" s="1"/>
      <c r="BL32" s="1"/>
    </row>
    <row r="33" spans="1:64" x14ac:dyDescent="0.25">
      <c r="A33" s="4" t="s">
        <v>350</v>
      </c>
      <c r="B33" s="4" t="s">
        <v>357</v>
      </c>
      <c r="C33" s="4" t="s">
        <v>358</v>
      </c>
      <c r="D33" s="7">
        <v>63.585999999999999</v>
      </c>
      <c r="E33" s="7" t="s">
        <v>64</v>
      </c>
      <c r="F33" s="7">
        <v>10</v>
      </c>
      <c r="G33" s="7" t="s">
        <v>64</v>
      </c>
      <c r="H33" s="7">
        <v>8</v>
      </c>
      <c r="I33" s="4">
        <v>4.875</v>
      </c>
      <c r="J33" s="4"/>
      <c r="K33" s="4"/>
      <c r="L33" s="4"/>
      <c r="M33" s="8"/>
      <c r="N33" s="4">
        <f t="shared" si="0"/>
        <v>22.875</v>
      </c>
      <c r="O33" s="4">
        <f t="shared" si="1"/>
        <v>25.938299999999998</v>
      </c>
      <c r="P33" s="4">
        <v>4.1820000000000004</v>
      </c>
      <c r="Q33" s="4">
        <f t="shared" si="2"/>
        <v>91.820000000000007</v>
      </c>
      <c r="R33" s="4"/>
      <c r="S33" s="4"/>
      <c r="T33" s="4">
        <f t="shared" si="3"/>
        <v>55.092000000000006</v>
      </c>
      <c r="U33" s="4">
        <v>69.5</v>
      </c>
      <c r="V33" s="13">
        <v>6.95</v>
      </c>
      <c r="W33" s="4" t="s">
        <v>359</v>
      </c>
      <c r="X33" s="4">
        <v>1</v>
      </c>
      <c r="Y33" s="4"/>
      <c r="Z33" s="4"/>
      <c r="AA33" s="18"/>
      <c r="AB33" s="20"/>
      <c r="AC33" s="4">
        <f t="shared" si="4"/>
        <v>1</v>
      </c>
      <c r="AD33" s="4"/>
      <c r="AE33" s="4"/>
      <c r="AF33" s="4"/>
      <c r="AG33" s="4"/>
      <c r="AH33" s="4">
        <f t="shared" si="14"/>
        <v>0</v>
      </c>
      <c r="AI33" s="4" t="s">
        <v>360</v>
      </c>
      <c r="AJ33" s="4" t="s">
        <v>360</v>
      </c>
      <c r="AK33" s="4">
        <v>2.2999999999999998</v>
      </c>
      <c r="AL33" s="4" t="s">
        <v>361</v>
      </c>
      <c r="AM33" s="4">
        <v>0.4</v>
      </c>
      <c r="AN33" s="4" t="s">
        <v>1319</v>
      </c>
      <c r="AO33" s="4">
        <v>0.1</v>
      </c>
      <c r="AP33" s="4">
        <f t="shared" si="6"/>
        <v>2.8</v>
      </c>
      <c r="AQ33" s="4"/>
      <c r="AR33" s="4"/>
      <c r="AS33" s="4"/>
      <c r="AT33" s="4"/>
      <c r="AU33" s="4"/>
      <c r="AV33" s="4"/>
      <c r="AW33" s="4"/>
      <c r="AX33" s="4">
        <f t="shared" si="7"/>
        <v>0</v>
      </c>
      <c r="AY33" s="4">
        <f t="shared" si="8"/>
        <v>87.980300000000014</v>
      </c>
      <c r="AZ33" s="4">
        <f t="shared" si="9"/>
        <v>3.8</v>
      </c>
      <c r="BA33" s="4">
        <f t="shared" si="10"/>
        <v>91.780300000000011</v>
      </c>
      <c r="BB33" s="42">
        <f t="shared" si="11"/>
        <v>1</v>
      </c>
      <c r="BC33" s="4">
        <f t="shared" si="12"/>
        <v>9</v>
      </c>
      <c r="BD33" s="28">
        <f t="shared" si="13"/>
        <v>1</v>
      </c>
      <c r="BE33" s="1"/>
      <c r="BF33" s="1"/>
      <c r="BG33" s="1"/>
      <c r="BH33" s="1"/>
      <c r="BI33" s="1"/>
      <c r="BJ33" s="1"/>
      <c r="BK33" s="1"/>
      <c r="BL33" s="1"/>
    </row>
    <row r="34" spans="1:64" x14ac:dyDescent="0.25">
      <c r="A34" s="4" t="s">
        <v>350</v>
      </c>
      <c r="B34" s="4" t="s">
        <v>362</v>
      </c>
      <c r="C34" s="4" t="s">
        <v>363</v>
      </c>
      <c r="D34" s="7">
        <v>62.787999999999997</v>
      </c>
      <c r="E34" s="7" t="s">
        <v>64</v>
      </c>
      <c r="F34" s="7">
        <v>10</v>
      </c>
      <c r="G34" s="7" t="s">
        <v>64</v>
      </c>
      <c r="H34" s="7">
        <v>8</v>
      </c>
      <c r="I34" s="4"/>
      <c r="J34" s="4"/>
      <c r="K34" s="4"/>
      <c r="L34" s="4"/>
      <c r="M34" s="8"/>
      <c r="N34" s="4">
        <f t="shared" si="0"/>
        <v>18</v>
      </c>
      <c r="O34" s="4">
        <f t="shared" si="1"/>
        <v>24.2364</v>
      </c>
      <c r="P34" s="4">
        <v>2.3519999999999999</v>
      </c>
      <c r="Q34" s="4">
        <f t="shared" si="2"/>
        <v>73.52</v>
      </c>
      <c r="R34" s="4"/>
      <c r="S34" s="4"/>
      <c r="T34" s="4">
        <f t="shared" si="3"/>
        <v>44.111999999999995</v>
      </c>
      <c r="U34" s="4">
        <v>58</v>
      </c>
      <c r="V34" s="13">
        <v>5.8</v>
      </c>
      <c r="W34" s="4"/>
      <c r="X34" s="4"/>
      <c r="Y34" s="4"/>
      <c r="Z34" s="4"/>
      <c r="AA34" s="18"/>
      <c r="AB34" s="20"/>
      <c r="AC34" s="4">
        <f t="shared" si="4"/>
        <v>0</v>
      </c>
      <c r="AD34" s="4" t="s">
        <v>70</v>
      </c>
      <c r="AE34" s="4">
        <v>0.125</v>
      </c>
      <c r="AF34" s="4"/>
      <c r="AG34" s="4"/>
      <c r="AH34" s="4">
        <f t="shared" si="14"/>
        <v>0.125</v>
      </c>
      <c r="AI34" s="4"/>
      <c r="AJ34" s="4"/>
      <c r="AK34" s="4"/>
      <c r="AL34" s="4"/>
      <c r="AM34" s="4"/>
      <c r="AN34" s="4" t="s">
        <v>1319</v>
      </c>
      <c r="AO34" s="4">
        <v>0.1</v>
      </c>
      <c r="AP34" s="4">
        <f t="shared" si="6"/>
        <v>0.1</v>
      </c>
      <c r="AQ34" s="4"/>
      <c r="AR34" s="4"/>
      <c r="AS34" s="4"/>
      <c r="AT34" s="4"/>
      <c r="AU34" s="4"/>
      <c r="AV34" s="4"/>
      <c r="AW34" s="4"/>
      <c r="AX34" s="4">
        <f t="shared" si="7"/>
        <v>0</v>
      </c>
      <c r="AY34" s="4">
        <f t="shared" si="8"/>
        <v>74.148399999999995</v>
      </c>
      <c r="AZ34" s="4">
        <f t="shared" si="9"/>
        <v>0.22500000000000001</v>
      </c>
      <c r="BA34" s="4">
        <f t="shared" si="10"/>
        <v>74.37339999999999</v>
      </c>
      <c r="BB34" s="42">
        <f t="shared" si="11"/>
        <v>34</v>
      </c>
      <c r="BC34" s="4">
        <f t="shared" si="12"/>
        <v>38</v>
      </c>
      <c r="BD34" s="28">
        <f t="shared" si="13"/>
        <v>34</v>
      </c>
      <c r="BE34" s="1"/>
      <c r="BF34" s="1"/>
      <c r="BG34" s="1"/>
      <c r="BH34" s="1"/>
      <c r="BI34" s="1"/>
      <c r="BJ34" s="1"/>
      <c r="BK34" s="1"/>
      <c r="BL34" s="1"/>
    </row>
    <row r="35" spans="1:64" x14ac:dyDescent="0.25">
      <c r="A35" s="4" t="s">
        <v>350</v>
      </c>
      <c r="B35" s="4" t="s">
        <v>364</v>
      </c>
      <c r="C35" s="4" t="s">
        <v>365</v>
      </c>
      <c r="D35" s="7">
        <v>62.35</v>
      </c>
      <c r="E35" s="7" t="s">
        <v>64</v>
      </c>
      <c r="F35" s="7">
        <v>10</v>
      </c>
      <c r="G35" s="7" t="s">
        <v>169</v>
      </c>
      <c r="H35" s="7">
        <v>7</v>
      </c>
      <c r="I35" s="4"/>
      <c r="J35" s="4"/>
      <c r="K35" s="4"/>
      <c r="L35" s="4"/>
      <c r="M35" s="8"/>
      <c r="N35" s="4">
        <f t="shared" si="0"/>
        <v>17</v>
      </c>
      <c r="O35" s="4">
        <f t="shared" si="1"/>
        <v>23.804999999999996</v>
      </c>
      <c r="P35" s="4">
        <v>0.129</v>
      </c>
      <c r="Q35" s="4">
        <f t="shared" si="2"/>
        <v>51.29</v>
      </c>
      <c r="R35" s="4"/>
      <c r="S35" s="4"/>
      <c r="T35" s="4">
        <f t="shared" si="3"/>
        <v>30.773999999999997</v>
      </c>
      <c r="U35" s="4">
        <v>0</v>
      </c>
      <c r="V35" s="13">
        <v>0</v>
      </c>
      <c r="W35" s="4"/>
      <c r="X35" s="4"/>
      <c r="Y35" s="4"/>
      <c r="Z35" s="4"/>
      <c r="AA35" s="18"/>
      <c r="AB35" s="20"/>
      <c r="AC35" s="4">
        <f t="shared" si="4"/>
        <v>0</v>
      </c>
      <c r="AD35" s="4"/>
      <c r="AE35" s="4"/>
      <c r="AF35" s="4"/>
      <c r="AG35" s="4"/>
      <c r="AH35" s="4">
        <f t="shared" si="14"/>
        <v>0</v>
      </c>
      <c r="AI35" s="4"/>
      <c r="AJ35" s="4"/>
      <c r="AK35" s="4"/>
      <c r="AL35" s="4"/>
      <c r="AM35" s="4"/>
      <c r="AN35" s="4" t="s">
        <v>1319</v>
      </c>
      <c r="AO35" s="4">
        <v>0.1</v>
      </c>
      <c r="AP35" s="4">
        <f t="shared" si="6"/>
        <v>0.1</v>
      </c>
      <c r="AQ35" s="4"/>
      <c r="AR35" s="4"/>
      <c r="AS35" s="4"/>
      <c r="AT35" s="4"/>
      <c r="AU35" s="4"/>
      <c r="AV35" s="4"/>
      <c r="AW35" s="4"/>
      <c r="AX35" s="4">
        <f t="shared" si="7"/>
        <v>0</v>
      </c>
      <c r="AY35" s="4">
        <f t="shared" si="8"/>
        <v>54.578999999999994</v>
      </c>
      <c r="AZ35" s="4">
        <f t="shared" si="9"/>
        <v>0.1</v>
      </c>
      <c r="BA35" s="4">
        <f t="shared" si="10"/>
        <v>54.678999999999995</v>
      </c>
      <c r="BB35" s="42">
        <f t="shared" si="11"/>
        <v>49</v>
      </c>
      <c r="BC35" s="4">
        <f t="shared" si="12"/>
        <v>49</v>
      </c>
      <c r="BD35" s="28">
        <f t="shared" si="13"/>
        <v>49</v>
      </c>
      <c r="BE35" s="1"/>
      <c r="BF35" s="1"/>
      <c r="BG35" s="1"/>
      <c r="BH35" s="1"/>
      <c r="BI35" s="1"/>
      <c r="BJ35" s="1"/>
      <c r="BK35" s="1"/>
      <c r="BL35" s="1"/>
    </row>
    <row r="36" spans="1:64" x14ac:dyDescent="0.25">
      <c r="A36" s="4" t="s">
        <v>350</v>
      </c>
      <c r="B36" s="4" t="s">
        <v>366</v>
      </c>
      <c r="C36" s="4" t="s">
        <v>367</v>
      </c>
      <c r="D36" s="7">
        <v>58.518181818181802</v>
      </c>
      <c r="E36" s="7" t="s">
        <v>64</v>
      </c>
      <c r="F36" s="7">
        <v>10</v>
      </c>
      <c r="G36" s="7" t="s">
        <v>64</v>
      </c>
      <c r="H36" s="7">
        <v>8</v>
      </c>
      <c r="I36" s="4"/>
      <c r="J36" s="4"/>
      <c r="K36" s="4"/>
      <c r="L36" s="4"/>
      <c r="M36" s="8"/>
      <c r="N36" s="4">
        <f t="shared" si="0"/>
        <v>18</v>
      </c>
      <c r="O36" s="4">
        <f t="shared" si="1"/>
        <v>22.95545454545454</v>
      </c>
      <c r="P36" s="4">
        <v>1.585</v>
      </c>
      <c r="Q36" s="4">
        <f t="shared" si="2"/>
        <v>65.849999999999994</v>
      </c>
      <c r="R36" s="4"/>
      <c r="S36" s="4"/>
      <c r="T36" s="4">
        <f t="shared" si="3"/>
        <v>39.51</v>
      </c>
      <c r="U36" s="4">
        <v>0</v>
      </c>
      <c r="V36" s="13">
        <v>0</v>
      </c>
      <c r="W36" s="4"/>
      <c r="X36" s="4"/>
      <c r="Y36" s="4"/>
      <c r="Z36" s="4"/>
      <c r="AA36" s="18"/>
      <c r="AB36" s="20"/>
      <c r="AC36" s="4">
        <f t="shared" si="4"/>
        <v>0</v>
      </c>
      <c r="AD36" s="4"/>
      <c r="AE36" s="4"/>
      <c r="AF36" s="4"/>
      <c r="AG36" s="4"/>
      <c r="AH36" s="4">
        <f t="shared" si="14"/>
        <v>0</v>
      </c>
      <c r="AI36" s="4"/>
      <c r="AJ36" s="4"/>
      <c r="AK36" s="4"/>
      <c r="AL36" s="4"/>
      <c r="AM36" s="4"/>
      <c r="AN36" s="4" t="s">
        <v>1319</v>
      </c>
      <c r="AO36" s="4">
        <v>0.1</v>
      </c>
      <c r="AP36" s="4">
        <f t="shared" si="6"/>
        <v>0.1</v>
      </c>
      <c r="AQ36" s="4"/>
      <c r="AR36" s="4"/>
      <c r="AS36" s="4"/>
      <c r="AT36" s="4"/>
      <c r="AU36" s="4"/>
      <c r="AV36" s="4"/>
      <c r="AW36" s="4"/>
      <c r="AX36" s="4">
        <f t="shared" si="7"/>
        <v>0</v>
      </c>
      <c r="AY36" s="4">
        <f t="shared" si="8"/>
        <v>62.465454545454534</v>
      </c>
      <c r="AZ36" s="4">
        <f t="shared" si="9"/>
        <v>0.1</v>
      </c>
      <c r="BA36" s="4">
        <f t="shared" si="10"/>
        <v>62.565454545454536</v>
      </c>
      <c r="BB36" s="42">
        <f t="shared" si="11"/>
        <v>46</v>
      </c>
      <c r="BC36" s="4">
        <f t="shared" si="12"/>
        <v>46</v>
      </c>
      <c r="BD36" s="28">
        <f t="shared" si="13"/>
        <v>46</v>
      </c>
      <c r="BE36" s="1"/>
      <c r="BF36" s="1"/>
      <c r="BG36" s="1"/>
      <c r="BH36" s="1"/>
      <c r="BI36" s="1"/>
      <c r="BJ36" s="1"/>
      <c r="BK36" s="1"/>
      <c r="BL36" s="1"/>
    </row>
    <row r="37" spans="1:64" x14ac:dyDescent="0.25">
      <c r="A37" s="4" t="s">
        <v>350</v>
      </c>
      <c r="B37" s="4" t="s">
        <v>368</v>
      </c>
      <c r="C37" s="4" t="s">
        <v>369</v>
      </c>
      <c r="D37" s="7">
        <v>62.022727272727302</v>
      </c>
      <c r="E37" s="7" t="s">
        <v>64</v>
      </c>
      <c r="F37" s="7">
        <v>10</v>
      </c>
      <c r="G37" s="7" t="s">
        <v>65</v>
      </c>
      <c r="H37" s="7">
        <v>9</v>
      </c>
      <c r="I37" s="4">
        <v>7.5</v>
      </c>
      <c r="J37" s="4" t="s">
        <v>123</v>
      </c>
      <c r="K37" s="4">
        <v>0.5</v>
      </c>
      <c r="L37" s="4"/>
      <c r="M37" s="8"/>
      <c r="N37" s="4">
        <f t="shared" si="0"/>
        <v>27</v>
      </c>
      <c r="O37" s="4">
        <f t="shared" si="1"/>
        <v>26.706818181818193</v>
      </c>
      <c r="P37" s="4">
        <v>3.9820000000000002</v>
      </c>
      <c r="Q37" s="4">
        <f t="shared" si="2"/>
        <v>89.82</v>
      </c>
      <c r="R37" s="4"/>
      <c r="S37" s="4"/>
      <c r="T37" s="4">
        <f t="shared" si="3"/>
        <v>53.891999999999996</v>
      </c>
      <c r="U37" s="4">
        <v>80</v>
      </c>
      <c r="V37" s="13">
        <v>8</v>
      </c>
      <c r="W37" s="4" t="s">
        <v>370</v>
      </c>
      <c r="X37" s="4">
        <v>1.4</v>
      </c>
      <c r="Y37" s="4"/>
      <c r="Z37" s="4"/>
      <c r="AA37" s="18"/>
      <c r="AB37" s="20"/>
      <c r="AC37" s="4">
        <f t="shared" si="4"/>
        <v>1.4</v>
      </c>
      <c r="AD37" s="4" t="s">
        <v>86</v>
      </c>
      <c r="AE37" s="4">
        <v>0.25</v>
      </c>
      <c r="AF37" s="4" t="s">
        <v>371</v>
      </c>
      <c r="AG37" s="4">
        <v>0.25</v>
      </c>
      <c r="AH37" s="4">
        <f t="shared" si="14"/>
        <v>0.5</v>
      </c>
      <c r="AI37" s="24" t="s">
        <v>372</v>
      </c>
      <c r="AJ37" s="4" t="s">
        <v>372</v>
      </c>
      <c r="AK37" s="4">
        <v>1.2</v>
      </c>
      <c r="AL37" s="8" t="s">
        <v>100</v>
      </c>
      <c r="AM37" s="4">
        <v>0.2</v>
      </c>
      <c r="AN37" s="4" t="s">
        <v>1319</v>
      </c>
      <c r="AO37" s="4">
        <v>0.1</v>
      </c>
      <c r="AP37" s="4">
        <f t="shared" si="6"/>
        <v>1.5</v>
      </c>
      <c r="AQ37" s="4"/>
      <c r="AR37" s="4"/>
      <c r="AS37" s="4"/>
      <c r="AT37" s="4"/>
      <c r="AU37" s="4"/>
      <c r="AV37" s="4" t="s">
        <v>373</v>
      </c>
      <c r="AW37" s="4">
        <v>0.8</v>
      </c>
      <c r="AX37" s="4">
        <f t="shared" si="7"/>
        <v>0.8</v>
      </c>
      <c r="AY37" s="4">
        <f t="shared" si="8"/>
        <v>88.598818181818189</v>
      </c>
      <c r="AZ37" s="4">
        <f t="shared" si="9"/>
        <v>4.2</v>
      </c>
      <c r="BA37" s="4">
        <f t="shared" si="10"/>
        <v>92.798818181818191</v>
      </c>
      <c r="BB37" s="42">
        <f t="shared" si="11"/>
        <v>3</v>
      </c>
      <c r="BC37" s="4">
        <f t="shared" si="12"/>
        <v>5</v>
      </c>
      <c r="BD37" s="28">
        <f t="shared" si="13"/>
        <v>3</v>
      </c>
      <c r="BE37" s="1"/>
      <c r="BF37" s="1"/>
      <c r="BG37" s="1"/>
      <c r="BH37" s="1"/>
      <c r="BI37" s="1"/>
      <c r="BJ37" s="1"/>
      <c r="BK37" s="1"/>
      <c r="BL37" s="1"/>
    </row>
    <row r="38" spans="1:64" x14ac:dyDescent="0.25">
      <c r="A38" s="4" t="s">
        <v>350</v>
      </c>
      <c r="B38" s="4" t="s">
        <v>374</v>
      </c>
      <c r="C38" s="4" t="s">
        <v>375</v>
      </c>
      <c r="D38" s="7">
        <v>63.236363636363599</v>
      </c>
      <c r="E38" s="7" t="s">
        <v>64</v>
      </c>
      <c r="F38" s="7">
        <v>10</v>
      </c>
      <c r="G38" s="7" t="s">
        <v>169</v>
      </c>
      <c r="H38" s="7">
        <v>7</v>
      </c>
      <c r="I38" s="4"/>
      <c r="J38" s="4"/>
      <c r="K38" s="4"/>
      <c r="L38" s="4"/>
      <c r="M38" s="8"/>
      <c r="N38" s="4">
        <f t="shared" ref="N38:N56" si="15">(F38+H38+I38+K38+M38)</f>
        <v>17</v>
      </c>
      <c r="O38" s="4">
        <f t="shared" ref="O38:O56" si="16">(D38+N38)*0.3</f>
        <v>24.070909090909076</v>
      </c>
      <c r="P38" s="4">
        <v>2.6970000000000001</v>
      </c>
      <c r="Q38" s="4">
        <f t="shared" ref="Q38:Q56" si="17">P38*10+50</f>
        <v>76.97</v>
      </c>
      <c r="R38" s="4"/>
      <c r="S38" s="4"/>
      <c r="T38" s="4">
        <f t="shared" ref="T38:T56" si="18">(Q38+S38)*0.6</f>
        <v>46.181999999999995</v>
      </c>
      <c r="U38" s="4">
        <v>67</v>
      </c>
      <c r="V38" s="13">
        <v>6.7</v>
      </c>
      <c r="W38" s="4"/>
      <c r="X38" s="4"/>
      <c r="Y38" s="4"/>
      <c r="Z38" s="4"/>
      <c r="AA38" s="18"/>
      <c r="AB38" s="20"/>
      <c r="AC38" s="4">
        <f t="shared" ref="AC38:AC56" si="19">X38+Z38+AB38</f>
        <v>0</v>
      </c>
      <c r="AD38" s="4" t="s">
        <v>70</v>
      </c>
      <c r="AE38" s="4">
        <v>0.125</v>
      </c>
      <c r="AF38" s="4"/>
      <c r="AG38" s="4"/>
      <c r="AH38" s="4">
        <f t="shared" si="14"/>
        <v>0.125</v>
      </c>
      <c r="AI38" s="4"/>
      <c r="AJ38" s="4"/>
      <c r="AK38" s="4"/>
      <c r="AL38" s="4"/>
      <c r="AM38" s="4"/>
      <c r="AN38" s="4" t="s">
        <v>1319</v>
      </c>
      <c r="AO38" s="4">
        <v>0.1</v>
      </c>
      <c r="AP38" s="4">
        <f t="shared" ref="AP38:AP56" si="20">SUM(AK38,AM38,AO38)</f>
        <v>0.1</v>
      </c>
      <c r="AQ38" s="4"/>
      <c r="AR38" s="4"/>
      <c r="AS38" s="4"/>
      <c r="AT38" s="4"/>
      <c r="AU38" s="4"/>
      <c r="AV38" s="4"/>
      <c r="AW38" s="4"/>
      <c r="AX38" s="4">
        <f t="shared" ref="AX38:AX56" si="21">AU38+AW38+AR38</f>
        <v>0</v>
      </c>
      <c r="AY38" s="4">
        <f t="shared" ref="AY38:AY56" si="22">O38+T38+V38</f>
        <v>76.952909090909074</v>
      </c>
      <c r="AZ38" s="4">
        <f t="shared" ref="AZ38:AZ56" si="23">AC38+AH38+AP38+AX38</f>
        <v>0.22500000000000001</v>
      </c>
      <c r="BA38" s="4">
        <f t="shared" ref="BA38:BA56" si="24">AY38+AZ38</f>
        <v>77.177909090909068</v>
      </c>
      <c r="BB38" s="42">
        <f t="shared" ref="BB38:BB56" si="25">RANK(P38,P:P)</f>
        <v>25</v>
      </c>
      <c r="BC38" s="4">
        <f t="shared" ref="BC38:BC55" si="26">RANK(BA38,BA:BA)</f>
        <v>26</v>
      </c>
      <c r="BD38" s="28">
        <f t="shared" si="13"/>
        <v>25</v>
      </c>
      <c r="BE38" s="1"/>
      <c r="BF38" s="1"/>
      <c r="BG38" s="1"/>
      <c r="BH38" s="1"/>
      <c r="BI38" s="1"/>
      <c r="BJ38" s="1"/>
      <c r="BK38" s="1"/>
      <c r="BL38" s="1"/>
    </row>
    <row r="39" spans="1:64" x14ac:dyDescent="0.25">
      <c r="A39" s="4" t="s">
        <v>350</v>
      </c>
      <c r="B39" s="4" t="s">
        <v>376</v>
      </c>
      <c r="C39" s="4" t="s">
        <v>377</v>
      </c>
      <c r="D39" s="7">
        <v>62.6636363636363</v>
      </c>
      <c r="E39" s="7" t="s">
        <v>64</v>
      </c>
      <c r="F39" s="7">
        <v>10</v>
      </c>
      <c r="G39" s="7" t="s">
        <v>65</v>
      </c>
      <c r="H39" s="7">
        <v>9</v>
      </c>
      <c r="I39" s="4">
        <v>3.75</v>
      </c>
      <c r="J39" s="4"/>
      <c r="K39" s="4"/>
      <c r="L39" s="4"/>
      <c r="M39" s="8"/>
      <c r="N39" s="4">
        <f t="shared" si="15"/>
        <v>22.75</v>
      </c>
      <c r="O39" s="4">
        <f t="shared" si="16"/>
        <v>25.624090909090889</v>
      </c>
      <c r="P39" s="4">
        <v>3.7309999999999999</v>
      </c>
      <c r="Q39" s="4">
        <f t="shared" si="17"/>
        <v>87.31</v>
      </c>
      <c r="R39" s="4"/>
      <c r="S39" s="4"/>
      <c r="T39" s="4">
        <f t="shared" si="18"/>
        <v>52.386000000000003</v>
      </c>
      <c r="U39" s="4">
        <v>78</v>
      </c>
      <c r="V39" s="13">
        <v>7.8</v>
      </c>
      <c r="W39" s="4"/>
      <c r="X39" s="4"/>
      <c r="Y39" s="4"/>
      <c r="Z39" s="4"/>
      <c r="AA39" s="18"/>
      <c r="AB39" s="20"/>
      <c r="AC39" s="4">
        <f t="shared" si="19"/>
        <v>0</v>
      </c>
      <c r="AD39" s="4" t="s">
        <v>70</v>
      </c>
      <c r="AE39" s="4">
        <v>0.125</v>
      </c>
      <c r="AF39" s="4"/>
      <c r="AG39" s="4"/>
      <c r="AH39" s="4">
        <f t="shared" si="14"/>
        <v>0.125</v>
      </c>
      <c r="AI39" s="4"/>
      <c r="AJ39" s="4"/>
      <c r="AK39" s="4"/>
      <c r="AL39" s="4"/>
      <c r="AM39" s="4"/>
      <c r="AN39" s="4" t="s">
        <v>1319</v>
      </c>
      <c r="AO39" s="4">
        <v>0.1</v>
      </c>
      <c r="AP39" s="4">
        <f t="shared" si="20"/>
        <v>0.1</v>
      </c>
      <c r="AQ39" s="4"/>
      <c r="AR39" s="4"/>
      <c r="AS39" s="4"/>
      <c r="AT39" s="4"/>
      <c r="AU39" s="4"/>
      <c r="AV39" s="4" t="s">
        <v>378</v>
      </c>
      <c r="AW39" s="4">
        <v>0.2</v>
      </c>
      <c r="AX39" s="4">
        <f t="shared" si="21"/>
        <v>0.2</v>
      </c>
      <c r="AY39" s="4">
        <f t="shared" si="22"/>
        <v>85.810090909090889</v>
      </c>
      <c r="AZ39" s="4">
        <f t="shared" si="23"/>
        <v>0.42500000000000004</v>
      </c>
      <c r="BA39" s="4">
        <f t="shared" si="24"/>
        <v>86.235090909090886</v>
      </c>
      <c r="BB39" s="42">
        <f t="shared" si="25"/>
        <v>6</v>
      </c>
      <c r="BC39" s="4">
        <f t="shared" si="26"/>
        <v>14</v>
      </c>
      <c r="BD39" s="28">
        <f t="shared" si="13"/>
        <v>6</v>
      </c>
      <c r="BE39" s="1"/>
      <c r="BF39" s="1"/>
      <c r="BG39" s="1"/>
      <c r="BH39" s="1"/>
      <c r="BI39" s="1"/>
      <c r="BJ39" s="1"/>
      <c r="BK39" s="1"/>
      <c r="BL39" s="1"/>
    </row>
    <row r="40" spans="1:64" x14ac:dyDescent="0.25">
      <c r="A40" s="4" t="s">
        <v>350</v>
      </c>
      <c r="B40" s="4" t="s">
        <v>379</v>
      </c>
      <c r="C40" s="4" t="s">
        <v>380</v>
      </c>
      <c r="D40" s="7">
        <v>61.636000000000003</v>
      </c>
      <c r="E40" s="7" t="s">
        <v>64</v>
      </c>
      <c r="F40" s="7">
        <v>10</v>
      </c>
      <c r="G40" s="7" t="s">
        <v>64</v>
      </c>
      <c r="H40" s="7">
        <v>8</v>
      </c>
      <c r="I40" s="4">
        <v>2.25</v>
      </c>
      <c r="J40" s="4"/>
      <c r="K40" s="4"/>
      <c r="L40" s="4"/>
      <c r="M40" s="8"/>
      <c r="N40" s="4">
        <f t="shared" si="15"/>
        <v>20.25</v>
      </c>
      <c r="O40" s="4">
        <f t="shared" si="16"/>
        <v>24.565799999999999</v>
      </c>
      <c r="P40" s="4">
        <v>2.9990000000000001</v>
      </c>
      <c r="Q40" s="4">
        <f t="shared" si="17"/>
        <v>79.990000000000009</v>
      </c>
      <c r="R40" s="4"/>
      <c r="S40" s="4"/>
      <c r="T40" s="4">
        <f t="shared" si="18"/>
        <v>47.994000000000007</v>
      </c>
      <c r="U40" s="4">
        <v>85</v>
      </c>
      <c r="V40" s="13">
        <v>8.5</v>
      </c>
      <c r="W40" s="4" t="s">
        <v>381</v>
      </c>
      <c r="X40" s="4">
        <v>3</v>
      </c>
      <c r="Y40" s="4"/>
      <c r="Z40" s="4"/>
      <c r="AA40" s="18" t="s">
        <v>382</v>
      </c>
      <c r="AB40" s="20">
        <v>1.8</v>
      </c>
      <c r="AC40" s="4">
        <f t="shared" si="19"/>
        <v>4.8</v>
      </c>
      <c r="AD40" s="4" t="s">
        <v>383</v>
      </c>
      <c r="AE40" s="4">
        <v>0.5</v>
      </c>
      <c r="AF40" s="4"/>
      <c r="AG40" s="4"/>
      <c r="AH40" s="4">
        <f t="shared" si="14"/>
        <v>0.5</v>
      </c>
      <c r="AI40" s="4" t="s">
        <v>384</v>
      </c>
      <c r="AJ40" s="4" t="s">
        <v>384</v>
      </c>
      <c r="AK40" s="4">
        <v>3.65</v>
      </c>
      <c r="AL40" s="23"/>
      <c r="AM40" s="4"/>
      <c r="AN40" s="4" t="s">
        <v>1319</v>
      </c>
      <c r="AO40" s="4">
        <v>0.1</v>
      </c>
      <c r="AP40" s="4">
        <f t="shared" si="20"/>
        <v>3.75</v>
      </c>
      <c r="AQ40" s="4" t="s">
        <v>385</v>
      </c>
      <c r="AR40" s="4">
        <v>1.5</v>
      </c>
      <c r="AS40" s="4"/>
      <c r="AT40" s="4" t="s">
        <v>386</v>
      </c>
      <c r="AU40" s="4">
        <v>3.2</v>
      </c>
      <c r="AV40" s="4" t="s">
        <v>387</v>
      </c>
      <c r="AW40" s="4">
        <v>1</v>
      </c>
      <c r="AX40" s="4">
        <f t="shared" si="21"/>
        <v>5.7</v>
      </c>
      <c r="AY40" s="4">
        <f t="shared" si="22"/>
        <v>81.05980000000001</v>
      </c>
      <c r="AZ40" s="4">
        <f t="shared" si="23"/>
        <v>14.75</v>
      </c>
      <c r="BA40" s="4">
        <f t="shared" si="24"/>
        <v>95.80980000000001</v>
      </c>
      <c r="BB40" s="42">
        <f t="shared" si="25"/>
        <v>20</v>
      </c>
      <c r="BC40" s="4">
        <f t="shared" si="26"/>
        <v>2</v>
      </c>
      <c r="BD40" s="28">
        <f t="shared" si="13"/>
        <v>20</v>
      </c>
      <c r="BE40" s="1"/>
      <c r="BF40" s="1"/>
      <c r="BG40" s="1"/>
      <c r="BH40" s="1"/>
      <c r="BI40" s="1"/>
      <c r="BJ40" s="1"/>
      <c r="BK40" s="1"/>
      <c r="BL40" s="1"/>
    </row>
    <row r="41" spans="1:64" x14ac:dyDescent="0.25">
      <c r="A41" s="4" t="s">
        <v>350</v>
      </c>
      <c r="B41" s="4" t="s">
        <v>388</v>
      </c>
      <c r="C41" s="4" t="s">
        <v>389</v>
      </c>
      <c r="D41" s="7">
        <v>62.787999999999997</v>
      </c>
      <c r="E41" s="7" t="s">
        <v>64</v>
      </c>
      <c r="F41" s="7">
        <v>10</v>
      </c>
      <c r="G41" s="7" t="s">
        <v>64</v>
      </c>
      <c r="H41" s="7">
        <v>8</v>
      </c>
      <c r="I41" s="4">
        <v>0.97499999999999998</v>
      </c>
      <c r="J41" s="4"/>
      <c r="K41" s="4"/>
      <c r="L41" s="4"/>
      <c r="M41" s="8"/>
      <c r="N41" s="4">
        <f t="shared" si="15"/>
        <v>18.975000000000001</v>
      </c>
      <c r="O41" s="4">
        <f t="shared" si="16"/>
        <v>24.5289</v>
      </c>
      <c r="P41" s="4">
        <v>2.694</v>
      </c>
      <c r="Q41" s="4">
        <f t="shared" si="17"/>
        <v>76.94</v>
      </c>
      <c r="R41" s="4"/>
      <c r="S41" s="4"/>
      <c r="T41" s="4">
        <f t="shared" si="18"/>
        <v>46.163999999999994</v>
      </c>
      <c r="U41" s="4">
        <v>74</v>
      </c>
      <c r="V41" s="13">
        <v>7.4</v>
      </c>
      <c r="W41" s="4"/>
      <c r="X41" s="4"/>
      <c r="Y41" s="4"/>
      <c r="Z41" s="4"/>
      <c r="AA41" s="18"/>
      <c r="AB41" s="20"/>
      <c r="AC41" s="4">
        <f t="shared" si="19"/>
        <v>0</v>
      </c>
      <c r="AD41" s="4"/>
      <c r="AE41" s="4"/>
      <c r="AF41" s="4"/>
      <c r="AG41" s="4"/>
      <c r="AH41" s="4">
        <f t="shared" si="14"/>
        <v>0</v>
      </c>
      <c r="AI41" s="4"/>
      <c r="AJ41" s="4"/>
      <c r="AK41" s="4"/>
      <c r="AL41" s="4"/>
      <c r="AM41" s="4"/>
      <c r="AN41" s="4" t="s">
        <v>1319</v>
      </c>
      <c r="AO41" s="4">
        <v>0.1</v>
      </c>
      <c r="AP41" s="4">
        <f t="shared" si="20"/>
        <v>0.1</v>
      </c>
      <c r="AQ41" s="4"/>
      <c r="AR41" s="4"/>
      <c r="AS41" s="4"/>
      <c r="AT41" s="4"/>
      <c r="AU41" s="4"/>
      <c r="AV41" s="4"/>
      <c r="AW41" s="4"/>
      <c r="AX41" s="4">
        <f t="shared" si="21"/>
        <v>0</v>
      </c>
      <c r="AY41" s="4">
        <f t="shared" si="22"/>
        <v>78.0929</v>
      </c>
      <c r="AZ41" s="4">
        <f t="shared" si="23"/>
        <v>0.1</v>
      </c>
      <c r="BA41" s="4">
        <f t="shared" si="24"/>
        <v>78.192899999999995</v>
      </c>
      <c r="BB41" s="42">
        <f t="shared" si="25"/>
        <v>26</v>
      </c>
      <c r="BC41" s="4">
        <f t="shared" si="26"/>
        <v>23</v>
      </c>
      <c r="BD41" s="28">
        <f t="shared" si="13"/>
        <v>26</v>
      </c>
      <c r="BE41" s="1"/>
      <c r="BF41" s="1"/>
      <c r="BG41" s="1"/>
      <c r="BH41" s="1"/>
      <c r="BI41" s="1"/>
      <c r="BJ41" s="1"/>
      <c r="BK41" s="1"/>
      <c r="BL41" s="1"/>
    </row>
    <row r="42" spans="1:64" x14ac:dyDescent="0.25">
      <c r="A42" s="4" t="s">
        <v>350</v>
      </c>
      <c r="B42" s="4" t="s">
        <v>390</v>
      </c>
      <c r="C42" s="4" t="s">
        <v>391</v>
      </c>
      <c r="D42" s="7">
        <v>63.52</v>
      </c>
      <c r="E42" s="7" t="s">
        <v>64</v>
      </c>
      <c r="F42" s="7">
        <v>10</v>
      </c>
      <c r="G42" s="7" t="s">
        <v>64</v>
      </c>
      <c r="H42" s="7">
        <v>8</v>
      </c>
      <c r="I42" s="4">
        <v>7.5</v>
      </c>
      <c r="J42" s="4" t="s">
        <v>392</v>
      </c>
      <c r="K42" s="4">
        <v>1</v>
      </c>
      <c r="L42" s="4"/>
      <c r="M42" s="8"/>
      <c r="N42" s="4">
        <f t="shared" si="15"/>
        <v>26.5</v>
      </c>
      <c r="O42" s="4">
        <f t="shared" si="16"/>
        <v>27.006000000000004</v>
      </c>
      <c r="P42" s="4">
        <v>3.6120000000000001</v>
      </c>
      <c r="Q42" s="4">
        <f t="shared" si="17"/>
        <v>86.12</v>
      </c>
      <c r="R42" s="4" t="s">
        <v>105</v>
      </c>
      <c r="S42" s="4">
        <v>0.2</v>
      </c>
      <c r="T42" s="4">
        <f t="shared" si="18"/>
        <v>51.792000000000002</v>
      </c>
      <c r="U42" s="4">
        <v>79</v>
      </c>
      <c r="V42" s="13">
        <v>7.9</v>
      </c>
      <c r="W42" s="4"/>
      <c r="X42" s="4"/>
      <c r="Y42" s="4"/>
      <c r="Z42" s="4"/>
      <c r="AA42" s="18"/>
      <c r="AB42" s="20"/>
      <c r="AC42" s="4">
        <f t="shared" si="19"/>
        <v>0</v>
      </c>
      <c r="AD42" s="4"/>
      <c r="AE42" s="4"/>
      <c r="AF42" s="4"/>
      <c r="AG42" s="4"/>
      <c r="AH42" s="4">
        <f t="shared" si="14"/>
        <v>0</v>
      </c>
      <c r="AI42" s="4" t="s">
        <v>393</v>
      </c>
      <c r="AJ42" s="4" t="s">
        <v>393</v>
      </c>
      <c r="AK42" s="4">
        <v>3.25</v>
      </c>
      <c r="AL42" s="4" t="s">
        <v>227</v>
      </c>
      <c r="AM42" s="4">
        <v>0.25</v>
      </c>
      <c r="AN42" s="4" t="s">
        <v>1319</v>
      </c>
      <c r="AO42" s="4">
        <v>0.1</v>
      </c>
      <c r="AP42" s="4">
        <f t="shared" si="20"/>
        <v>3.6</v>
      </c>
      <c r="AQ42" s="4" t="s">
        <v>385</v>
      </c>
      <c r="AR42" s="4">
        <v>1.5</v>
      </c>
      <c r="AS42" s="4"/>
      <c r="AT42" s="4" t="s">
        <v>394</v>
      </c>
      <c r="AU42" s="4">
        <v>1.1000000000000001</v>
      </c>
      <c r="AV42" s="4"/>
      <c r="AW42" s="4"/>
      <c r="AX42" s="4">
        <f t="shared" si="21"/>
        <v>2.6</v>
      </c>
      <c r="AY42" s="4">
        <f t="shared" si="22"/>
        <v>86.698000000000008</v>
      </c>
      <c r="AZ42" s="4">
        <f t="shared" si="23"/>
        <v>6.2</v>
      </c>
      <c r="BA42" s="4">
        <f t="shared" si="24"/>
        <v>92.89800000000001</v>
      </c>
      <c r="BB42" s="42">
        <f t="shared" si="25"/>
        <v>9</v>
      </c>
      <c r="BC42" s="4">
        <f t="shared" si="26"/>
        <v>4</v>
      </c>
      <c r="BD42" s="28">
        <f t="shared" si="13"/>
        <v>8</v>
      </c>
      <c r="BE42" s="1"/>
      <c r="BF42" s="1"/>
      <c r="BG42" s="1"/>
      <c r="BH42" s="1"/>
      <c r="BI42" s="1"/>
      <c r="BJ42" s="1"/>
      <c r="BK42" s="1"/>
      <c r="BL42" s="1"/>
    </row>
    <row r="43" spans="1:64" x14ac:dyDescent="0.25">
      <c r="A43" s="4" t="s">
        <v>350</v>
      </c>
      <c r="B43" s="4" t="s">
        <v>395</v>
      </c>
      <c r="C43" s="4" t="s">
        <v>396</v>
      </c>
      <c r="D43" s="7">
        <v>62.692</v>
      </c>
      <c r="E43" s="7" t="s">
        <v>64</v>
      </c>
      <c r="F43" s="7">
        <v>10</v>
      </c>
      <c r="G43" s="7" t="s">
        <v>64</v>
      </c>
      <c r="H43" s="7">
        <v>8</v>
      </c>
      <c r="I43" s="4">
        <v>7.5</v>
      </c>
      <c r="J43" s="4"/>
      <c r="K43" s="4"/>
      <c r="L43" s="4"/>
      <c r="M43" s="8"/>
      <c r="N43" s="4">
        <f t="shared" si="15"/>
        <v>25.5</v>
      </c>
      <c r="O43" s="4">
        <f t="shared" si="16"/>
        <v>26.457600000000003</v>
      </c>
      <c r="P43" s="4">
        <v>3.4889999999999999</v>
      </c>
      <c r="Q43" s="4">
        <f t="shared" si="17"/>
        <v>84.89</v>
      </c>
      <c r="R43" s="4" t="s">
        <v>397</v>
      </c>
      <c r="S43" s="4">
        <v>0.8</v>
      </c>
      <c r="T43" s="4">
        <f t="shared" si="18"/>
        <v>51.413999999999994</v>
      </c>
      <c r="U43" s="4">
        <v>88.5</v>
      </c>
      <c r="V43" s="13">
        <v>8.85</v>
      </c>
      <c r="W43" s="4" t="s">
        <v>398</v>
      </c>
      <c r="X43" s="4">
        <v>0.4</v>
      </c>
      <c r="Y43" s="4"/>
      <c r="Z43" s="4"/>
      <c r="AA43" s="18"/>
      <c r="AB43" s="20"/>
      <c r="AC43" s="4">
        <f t="shared" si="19"/>
        <v>0.4</v>
      </c>
      <c r="AD43" s="4"/>
      <c r="AE43" s="4"/>
      <c r="AF43" s="4"/>
      <c r="AG43" s="4"/>
      <c r="AH43" s="4">
        <f t="shared" si="14"/>
        <v>0</v>
      </c>
      <c r="AI43" s="4" t="s">
        <v>399</v>
      </c>
      <c r="AJ43" s="4" t="s">
        <v>399</v>
      </c>
      <c r="AK43" s="4">
        <v>3.75</v>
      </c>
      <c r="AL43" s="4" t="s">
        <v>227</v>
      </c>
      <c r="AM43" s="4">
        <v>0.25</v>
      </c>
      <c r="AN43" s="4" t="s">
        <v>1321</v>
      </c>
      <c r="AO43" s="4">
        <v>0.2</v>
      </c>
      <c r="AP43" s="4">
        <f t="shared" si="20"/>
        <v>4.2</v>
      </c>
      <c r="AQ43" s="4" t="s">
        <v>385</v>
      </c>
      <c r="AR43" s="4">
        <v>1.5</v>
      </c>
      <c r="AS43" s="4"/>
      <c r="AT43" s="4" t="s">
        <v>400</v>
      </c>
      <c r="AU43" s="4">
        <v>2.1</v>
      </c>
      <c r="AV43" s="4" t="s">
        <v>401</v>
      </c>
      <c r="AW43" s="4">
        <v>0.4</v>
      </c>
      <c r="AX43" s="4">
        <f t="shared" si="21"/>
        <v>4</v>
      </c>
      <c r="AY43" s="4">
        <f t="shared" si="22"/>
        <v>86.721599999999995</v>
      </c>
      <c r="AZ43" s="4">
        <f t="shared" si="23"/>
        <v>8.6000000000000014</v>
      </c>
      <c r="BA43" s="4">
        <f t="shared" si="24"/>
        <v>95.321599999999989</v>
      </c>
      <c r="BB43" s="42">
        <f t="shared" si="25"/>
        <v>11</v>
      </c>
      <c r="BC43" s="4">
        <f t="shared" si="26"/>
        <v>3</v>
      </c>
      <c r="BD43" s="28">
        <f t="shared" si="13"/>
        <v>10</v>
      </c>
      <c r="BE43" s="1"/>
      <c r="BF43" s="1"/>
      <c r="BG43" s="1"/>
      <c r="BH43" s="1"/>
      <c r="BI43" s="1"/>
      <c r="BJ43" s="1"/>
      <c r="BK43" s="1"/>
      <c r="BL43" s="1"/>
    </row>
    <row r="44" spans="1:64" x14ac:dyDescent="0.25">
      <c r="A44" s="4" t="s">
        <v>350</v>
      </c>
      <c r="B44" s="4" t="s">
        <v>402</v>
      </c>
      <c r="C44" s="4" t="s">
        <v>403</v>
      </c>
      <c r="D44" s="7">
        <v>61.707999999999998</v>
      </c>
      <c r="E44" s="7" t="s">
        <v>64</v>
      </c>
      <c r="F44" s="7">
        <v>10</v>
      </c>
      <c r="G44" s="7" t="s">
        <v>64</v>
      </c>
      <c r="H44" s="7">
        <v>8</v>
      </c>
      <c r="I44" s="4"/>
      <c r="J44" s="4"/>
      <c r="K44" s="4"/>
      <c r="L44" s="4"/>
      <c r="M44" s="8"/>
      <c r="N44" s="4">
        <f t="shared" si="15"/>
        <v>18</v>
      </c>
      <c r="O44" s="4">
        <f t="shared" si="16"/>
        <v>23.912399999999998</v>
      </c>
      <c r="P44" s="4">
        <v>2.0209999999999999</v>
      </c>
      <c r="Q44" s="4">
        <f t="shared" si="17"/>
        <v>70.210000000000008</v>
      </c>
      <c r="R44" s="4"/>
      <c r="S44" s="4"/>
      <c r="T44" s="4">
        <f t="shared" si="18"/>
        <v>42.126000000000005</v>
      </c>
      <c r="U44" s="4">
        <v>70.5</v>
      </c>
      <c r="V44" s="13">
        <v>7.05</v>
      </c>
      <c r="W44" s="4"/>
      <c r="X44" s="4"/>
      <c r="Y44" s="4"/>
      <c r="Z44" s="4"/>
      <c r="AA44" s="18"/>
      <c r="AB44" s="18"/>
      <c r="AC44" s="4">
        <f t="shared" si="19"/>
        <v>0</v>
      </c>
      <c r="AD44" s="4" t="s">
        <v>70</v>
      </c>
      <c r="AE44" s="4">
        <v>0.125</v>
      </c>
      <c r="AF44" s="4"/>
      <c r="AG44" s="4"/>
      <c r="AH44" s="4">
        <f t="shared" si="14"/>
        <v>0.125</v>
      </c>
      <c r="AI44" s="4" t="s">
        <v>94</v>
      </c>
      <c r="AJ44" s="4" t="s">
        <v>94</v>
      </c>
      <c r="AK44" s="4">
        <v>1</v>
      </c>
      <c r="AL44" s="4"/>
      <c r="AM44" s="4"/>
      <c r="AN44" s="4" t="s">
        <v>1319</v>
      </c>
      <c r="AO44" s="4">
        <v>0.1</v>
      </c>
      <c r="AP44" s="4">
        <f t="shared" si="20"/>
        <v>1.1000000000000001</v>
      </c>
      <c r="AQ44" s="4"/>
      <c r="AR44" s="4"/>
      <c r="AS44" s="4"/>
      <c r="AT44" s="4"/>
      <c r="AU44" s="4"/>
      <c r="AV44" s="4"/>
      <c r="AW44" s="4"/>
      <c r="AX44" s="4">
        <f t="shared" si="21"/>
        <v>0</v>
      </c>
      <c r="AY44" s="4">
        <f t="shared" si="22"/>
        <v>73.088399999999993</v>
      </c>
      <c r="AZ44" s="4">
        <f t="shared" si="23"/>
        <v>1.2250000000000001</v>
      </c>
      <c r="BA44" s="4">
        <f t="shared" si="24"/>
        <v>74.313399999999987</v>
      </c>
      <c r="BB44" s="42">
        <f t="shared" si="25"/>
        <v>41</v>
      </c>
      <c r="BC44" s="4">
        <f t="shared" si="26"/>
        <v>39</v>
      </c>
      <c r="BD44" s="28">
        <f t="shared" si="13"/>
        <v>41</v>
      </c>
      <c r="BE44" s="1"/>
      <c r="BF44" s="1"/>
      <c r="BG44" s="1"/>
      <c r="BH44" s="1"/>
      <c r="BI44" s="1"/>
      <c r="BJ44" s="1"/>
      <c r="BK44" s="1"/>
      <c r="BL44" s="1"/>
    </row>
    <row r="45" spans="1:64" x14ac:dyDescent="0.25">
      <c r="A45" s="4" t="s">
        <v>350</v>
      </c>
      <c r="B45" s="4" t="s">
        <v>404</v>
      </c>
      <c r="C45" s="4" t="s">
        <v>405</v>
      </c>
      <c r="D45" s="7">
        <v>62.223999999999997</v>
      </c>
      <c r="E45" s="7" t="s">
        <v>64</v>
      </c>
      <c r="F45" s="7">
        <v>10</v>
      </c>
      <c r="G45" s="7" t="s">
        <v>64</v>
      </c>
      <c r="H45" s="7">
        <v>8</v>
      </c>
      <c r="I45" s="4"/>
      <c r="J45" s="4"/>
      <c r="K45" s="4"/>
      <c r="L45" s="4"/>
      <c r="M45" s="8"/>
      <c r="N45" s="4">
        <f t="shared" si="15"/>
        <v>18</v>
      </c>
      <c r="O45" s="4">
        <f t="shared" si="16"/>
        <v>24.067199999999996</v>
      </c>
      <c r="P45" s="4">
        <v>2.536</v>
      </c>
      <c r="Q45" s="4">
        <f t="shared" si="17"/>
        <v>75.36</v>
      </c>
      <c r="R45" s="4"/>
      <c r="S45" s="4"/>
      <c r="T45" s="4">
        <f t="shared" si="18"/>
        <v>45.216000000000001</v>
      </c>
      <c r="U45" s="4">
        <v>70</v>
      </c>
      <c r="V45" s="13">
        <v>7</v>
      </c>
      <c r="W45" s="4"/>
      <c r="X45" s="4"/>
      <c r="Y45" s="4"/>
      <c r="Z45" s="4"/>
      <c r="AA45" s="18"/>
      <c r="AB45" s="18"/>
      <c r="AC45" s="4">
        <f t="shared" si="19"/>
        <v>0</v>
      </c>
      <c r="AD45" s="4" t="s">
        <v>70</v>
      </c>
      <c r="AE45" s="4">
        <v>0.125</v>
      </c>
      <c r="AF45" s="4"/>
      <c r="AG45" s="4"/>
      <c r="AH45" s="4">
        <f t="shared" si="14"/>
        <v>0.125</v>
      </c>
      <c r="AI45" s="4"/>
      <c r="AJ45" s="4"/>
      <c r="AK45" s="4"/>
      <c r="AL45" s="4"/>
      <c r="AM45" s="4"/>
      <c r="AN45" s="4" t="s">
        <v>1319</v>
      </c>
      <c r="AO45" s="4">
        <v>0.1</v>
      </c>
      <c r="AP45" s="4">
        <f t="shared" si="20"/>
        <v>0.1</v>
      </c>
      <c r="AQ45" s="4"/>
      <c r="AR45" s="4"/>
      <c r="AS45" s="4"/>
      <c r="AT45" s="4"/>
      <c r="AU45" s="4"/>
      <c r="AV45" s="4"/>
      <c r="AW45" s="4"/>
      <c r="AX45" s="4">
        <f t="shared" si="21"/>
        <v>0</v>
      </c>
      <c r="AY45" s="4">
        <f t="shared" si="22"/>
        <v>76.283199999999994</v>
      </c>
      <c r="AZ45" s="4">
        <f t="shared" si="23"/>
        <v>0.22500000000000001</v>
      </c>
      <c r="BA45" s="4">
        <f t="shared" si="24"/>
        <v>76.508199999999988</v>
      </c>
      <c r="BB45" s="42">
        <f t="shared" si="25"/>
        <v>28</v>
      </c>
      <c r="BC45" s="4">
        <f t="shared" si="26"/>
        <v>29</v>
      </c>
      <c r="BD45" s="28">
        <f t="shared" si="13"/>
        <v>28</v>
      </c>
      <c r="BE45" s="1"/>
      <c r="BF45" s="1"/>
      <c r="BG45" s="1"/>
      <c r="BH45" s="1"/>
      <c r="BI45" s="1"/>
      <c r="BJ45" s="1"/>
      <c r="BK45" s="1"/>
      <c r="BL45" s="1"/>
    </row>
    <row r="46" spans="1:64" x14ac:dyDescent="0.25">
      <c r="A46" s="4" t="s">
        <v>350</v>
      </c>
      <c r="B46" s="4" t="s">
        <v>406</v>
      </c>
      <c r="C46" s="4" t="s">
        <v>407</v>
      </c>
      <c r="D46" s="7">
        <v>61.54</v>
      </c>
      <c r="E46" s="7" t="s">
        <v>64</v>
      </c>
      <c r="F46" s="7">
        <v>10</v>
      </c>
      <c r="G46" s="7" t="s">
        <v>64</v>
      </c>
      <c r="H46" s="7">
        <v>8</v>
      </c>
      <c r="I46" s="4"/>
      <c r="J46" s="4"/>
      <c r="K46" s="4"/>
      <c r="L46" s="4"/>
      <c r="M46" s="8"/>
      <c r="N46" s="4">
        <f t="shared" si="15"/>
        <v>18</v>
      </c>
      <c r="O46" s="4">
        <f t="shared" si="16"/>
        <v>23.861999999999998</v>
      </c>
      <c r="P46" s="4">
        <v>1.6479999999999999</v>
      </c>
      <c r="Q46" s="4">
        <f t="shared" si="17"/>
        <v>66.48</v>
      </c>
      <c r="R46" s="4"/>
      <c r="S46" s="4"/>
      <c r="T46" s="4">
        <f t="shared" si="18"/>
        <v>39.887999999999998</v>
      </c>
      <c r="U46" s="4">
        <v>72</v>
      </c>
      <c r="V46" s="13">
        <v>7.2</v>
      </c>
      <c r="W46" s="4"/>
      <c r="X46" s="4"/>
      <c r="Y46" s="4"/>
      <c r="Z46" s="4"/>
      <c r="AA46" s="18"/>
      <c r="AB46" s="18"/>
      <c r="AC46" s="4">
        <f t="shared" si="19"/>
        <v>0</v>
      </c>
      <c r="AD46" s="4"/>
      <c r="AE46" s="4"/>
      <c r="AF46" s="4"/>
      <c r="AG46" s="4"/>
      <c r="AH46" s="4">
        <f t="shared" si="14"/>
        <v>0</v>
      </c>
      <c r="AI46" s="4"/>
      <c r="AJ46" s="4"/>
      <c r="AK46" s="4"/>
      <c r="AL46" s="4"/>
      <c r="AM46" s="4"/>
      <c r="AN46" s="4" t="s">
        <v>1319</v>
      </c>
      <c r="AO46" s="4">
        <v>0.1</v>
      </c>
      <c r="AP46" s="4">
        <f t="shared" si="20"/>
        <v>0.1</v>
      </c>
      <c r="AQ46" s="4"/>
      <c r="AR46" s="4"/>
      <c r="AS46" s="4"/>
      <c r="AT46" s="4"/>
      <c r="AU46" s="4"/>
      <c r="AV46" s="4"/>
      <c r="AW46" s="4"/>
      <c r="AX46" s="4">
        <f t="shared" si="21"/>
        <v>0</v>
      </c>
      <c r="AY46" s="4">
        <f t="shared" si="22"/>
        <v>70.95</v>
      </c>
      <c r="AZ46" s="4">
        <f t="shared" si="23"/>
        <v>0.1</v>
      </c>
      <c r="BA46" s="4">
        <f t="shared" si="24"/>
        <v>71.05</v>
      </c>
      <c r="BB46" s="42">
        <f t="shared" si="25"/>
        <v>45</v>
      </c>
      <c r="BC46" s="4">
        <f t="shared" si="26"/>
        <v>44</v>
      </c>
      <c r="BD46" s="28">
        <f t="shared" si="13"/>
        <v>45</v>
      </c>
      <c r="BE46" s="1"/>
      <c r="BF46" s="1"/>
      <c r="BG46" s="1"/>
      <c r="BH46" s="1"/>
      <c r="BI46" s="1"/>
      <c r="BJ46" s="1"/>
      <c r="BK46" s="1"/>
      <c r="BL46" s="1"/>
    </row>
    <row r="47" spans="1:64" x14ac:dyDescent="0.25">
      <c r="A47" s="4" t="s">
        <v>350</v>
      </c>
      <c r="B47" s="4" t="s">
        <v>408</v>
      </c>
      <c r="C47" s="4" t="s">
        <v>409</v>
      </c>
      <c r="D47" s="7">
        <v>61.576000000000001</v>
      </c>
      <c r="E47" s="7" t="s">
        <v>64</v>
      </c>
      <c r="F47" s="7">
        <v>10</v>
      </c>
      <c r="G47" s="7" t="s">
        <v>64</v>
      </c>
      <c r="H47" s="7">
        <v>8</v>
      </c>
      <c r="I47" s="4"/>
      <c r="J47" s="4"/>
      <c r="K47" s="4"/>
      <c r="L47" s="4"/>
      <c r="M47" s="8"/>
      <c r="N47" s="4">
        <f t="shared" si="15"/>
        <v>18</v>
      </c>
      <c r="O47" s="4">
        <f t="shared" si="16"/>
        <v>23.872799999999998</v>
      </c>
      <c r="P47" s="4">
        <v>2.0070000000000001</v>
      </c>
      <c r="Q47" s="4">
        <f t="shared" si="17"/>
        <v>70.069999999999993</v>
      </c>
      <c r="R47" s="4"/>
      <c r="S47" s="4"/>
      <c r="T47" s="4">
        <f t="shared" si="18"/>
        <v>42.041999999999994</v>
      </c>
      <c r="U47" s="4">
        <v>76</v>
      </c>
      <c r="V47" s="13">
        <v>7.6</v>
      </c>
      <c r="W47" s="4"/>
      <c r="X47" s="4"/>
      <c r="Y47" s="4"/>
      <c r="Z47" s="4"/>
      <c r="AA47" s="18"/>
      <c r="AB47" s="18"/>
      <c r="AC47" s="4">
        <f t="shared" si="19"/>
        <v>0</v>
      </c>
      <c r="AD47" s="4"/>
      <c r="AE47" s="4"/>
      <c r="AF47" s="4"/>
      <c r="AG47" s="4"/>
      <c r="AH47" s="4">
        <f t="shared" si="14"/>
        <v>0</v>
      </c>
      <c r="AI47" s="4" t="s">
        <v>339</v>
      </c>
      <c r="AJ47" s="4" t="s">
        <v>339</v>
      </c>
      <c r="AK47" s="4">
        <v>1</v>
      </c>
      <c r="AL47" s="4"/>
      <c r="AM47" s="4"/>
      <c r="AN47" s="4" t="s">
        <v>1319</v>
      </c>
      <c r="AO47" s="4">
        <v>0.1</v>
      </c>
      <c r="AP47" s="4">
        <f t="shared" si="20"/>
        <v>1.1000000000000001</v>
      </c>
      <c r="AQ47" s="4"/>
      <c r="AR47" s="4"/>
      <c r="AS47" s="4"/>
      <c r="AT47" s="4"/>
      <c r="AU47" s="4"/>
      <c r="AV47" s="4"/>
      <c r="AW47" s="4"/>
      <c r="AX47" s="4">
        <f t="shared" si="21"/>
        <v>0</v>
      </c>
      <c r="AY47" s="4">
        <f t="shared" si="22"/>
        <v>73.51479999999998</v>
      </c>
      <c r="AZ47" s="4">
        <f t="shared" si="23"/>
        <v>1.1000000000000001</v>
      </c>
      <c r="BA47" s="4">
        <f t="shared" si="24"/>
        <v>74.614799999999974</v>
      </c>
      <c r="BB47" s="42">
        <f t="shared" si="25"/>
        <v>42</v>
      </c>
      <c r="BC47" s="4">
        <f t="shared" si="26"/>
        <v>37</v>
      </c>
      <c r="BD47" s="28">
        <f t="shared" si="13"/>
        <v>42</v>
      </c>
      <c r="BE47" s="1"/>
      <c r="BF47" s="1"/>
      <c r="BG47" s="1"/>
      <c r="BH47" s="1"/>
      <c r="BI47" s="1"/>
      <c r="BJ47" s="1"/>
      <c r="BK47" s="1"/>
      <c r="BL47" s="1"/>
    </row>
    <row r="48" spans="1:64" x14ac:dyDescent="0.25">
      <c r="A48" s="4" t="s">
        <v>350</v>
      </c>
      <c r="B48" s="4" t="s">
        <v>410</v>
      </c>
      <c r="C48" s="4" t="s">
        <v>411</v>
      </c>
      <c r="D48" s="7">
        <v>63.256</v>
      </c>
      <c r="E48" s="7" t="s">
        <v>64</v>
      </c>
      <c r="F48" s="7">
        <v>10</v>
      </c>
      <c r="G48" s="7" t="s">
        <v>64</v>
      </c>
      <c r="H48" s="7">
        <v>8</v>
      </c>
      <c r="I48" s="4">
        <v>7.5</v>
      </c>
      <c r="J48" s="4"/>
      <c r="K48" s="4"/>
      <c r="L48" s="4"/>
      <c r="M48" s="8"/>
      <c r="N48" s="4">
        <f t="shared" si="15"/>
        <v>25.5</v>
      </c>
      <c r="O48" s="4">
        <f t="shared" si="16"/>
        <v>26.626799999999999</v>
      </c>
      <c r="P48" s="4">
        <v>3.7490000000000001</v>
      </c>
      <c r="Q48" s="4">
        <f t="shared" si="17"/>
        <v>87.490000000000009</v>
      </c>
      <c r="R48" s="4" t="s">
        <v>105</v>
      </c>
      <c r="S48" s="4">
        <v>0.2</v>
      </c>
      <c r="T48" s="4">
        <f t="shared" si="18"/>
        <v>52.614000000000004</v>
      </c>
      <c r="U48" s="4">
        <v>79</v>
      </c>
      <c r="V48" s="13">
        <v>7.9</v>
      </c>
      <c r="W48" s="4" t="s">
        <v>412</v>
      </c>
      <c r="X48" s="4">
        <v>1.36</v>
      </c>
      <c r="Y48" s="4" t="s">
        <v>413</v>
      </c>
      <c r="Z48" s="4">
        <v>0.4</v>
      </c>
      <c r="AA48" s="18" t="s">
        <v>414</v>
      </c>
      <c r="AB48" s="18">
        <v>6.7</v>
      </c>
      <c r="AC48" s="4">
        <f t="shared" si="19"/>
        <v>8.4600000000000009</v>
      </c>
      <c r="AD48" s="4" t="s">
        <v>415</v>
      </c>
      <c r="AE48" s="4">
        <v>2.25</v>
      </c>
      <c r="AF48" s="4" t="s">
        <v>416</v>
      </c>
      <c r="AG48" s="4">
        <v>0.75</v>
      </c>
      <c r="AH48" s="4">
        <f t="shared" si="14"/>
        <v>3</v>
      </c>
      <c r="AI48" s="4" t="s">
        <v>417</v>
      </c>
      <c r="AJ48" s="4" t="s">
        <v>417</v>
      </c>
      <c r="AK48" s="4">
        <v>6.25</v>
      </c>
      <c r="AL48" s="4" t="s">
        <v>418</v>
      </c>
      <c r="AM48" s="4">
        <v>0.75</v>
      </c>
      <c r="AN48" s="4" t="s">
        <v>1319</v>
      </c>
      <c r="AO48" s="4">
        <v>0.1</v>
      </c>
      <c r="AP48" s="4">
        <f t="shared" si="20"/>
        <v>7.1</v>
      </c>
      <c r="AQ48" s="4"/>
      <c r="AR48" s="4"/>
      <c r="AS48" s="4"/>
      <c r="AT48" s="4"/>
      <c r="AU48" s="4"/>
      <c r="AV48" s="4"/>
      <c r="AW48" s="4"/>
      <c r="AX48" s="4">
        <f t="shared" si="21"/>
        <v>0</v>
      </c>
      <c r="AY48" s="4">
        <f t="shared" si="22"/>
        <v>87.140800000000013</v>
      </c>
      <c r="AZ48" s="4">
        <f t="shared" si="23"/>
        <v>18.560000000000002</v>
      </c>
      <c r="BA48" s="4">
        <f t="shared" si="24"/>
        <v>105.70080000000002</v>
      </c>
      <c r="BB48" s="42">
        <f t="shared" si="25"/>
        <v>5</v>
      </c>
      <c r="BC48" s="4">
        <f t="shared" si="26"/>
        <v>1</v>
      </c>
      <c r="BD48" s="28">
        <f t="shared" si="13"/>
        <v>5</v>
      </c>
      <c r="BE48" s="1"/>
      <c r="BF48" s="1"/>
      <c r="BG48" s="1"/>
      <c r="BH48" s="1"/>
      <c r="BI48" s="1"/>
      <c r="BJ48" s="1"/>
      <c r="BK48" s="1"/>
      <c r="BL48" s="1"/>
    </row>
    <row r="49" spans="1:64" x14ac:dyDescent="0.25">
      <c r="A49" s="4" t="s">
        <v>350</v>
      </c>
      <c r="B49" s="4" t="s">
        <v>419</v>
      </c>
      <c r="C49" s="4" t="s">
        <v>420</v>
      </c>
      <c r="D49" s="7">
        <v>62.631999999999998</v>
      </c>
      <c r="E49" s="7" t="s">
        <v>64</v>
      </c>
      <c r="F49" s="7">
        <v>10</v>
      </c>
      <c r="G49" s="7" t="s">
        <v>64</v>
      </c>
      <c r="H49" s="7">
        <v>8</v>
      </c>
      <c r="I49" s="4"/>
      <c r="J49" s="4"/>
      <c r="K49" s="4"/>
      <c r="L49" s="4"/>
      <c r="M49" s="8"/>
      <c r="N49" s="4">
        <f t="shared" si="15"/>
        <v>18</v>
      </c>
      <c r="O49" s="4">
        <f t="shared" si="16"/>
        <v>24.189600000000002</v>
      </c>
      <c r="P49" s="4">
        <v>2.339</v>
      </c>
      <c r="Q49" s="4">
        <f t="shared" si="17"/>
        <v>73.39</v>
      </c>
      <c r="R49" s="4"/>
      <c r="S49" s="4"/>
      <c r="T49" s="4">
        <f t="shared" si="18"/>
        <v>44.033999999999999</v>
      </c>
      <c r="U49" s="4">
        <v>69</v>
      </c>
      <c r="V49" s="13">
        <v>6.9</v>
      </c>
      <c r="W49" s="4"/>
      <c r="X49" s="4"/>
      <c r="Y49" s="4"/>
      <c r="Z49" s="4"/>
      <c r="AA49" s="18"/>
      <c r="AB49" s="18"/>
      <c r="AC49" s="4">
        <f t="shared" si="19"/>
        <v>0</v>
      </c>
      <c r="AD49" s="4"/>
      <c r="AE49" s="4"/>
      <c r="AF49" s="4"/>
      <c r="AG49" s="4"/>
      <c r="AH49" s="4">
        <f t="shared" si="14"/>
        <v>0</v>
      </c>
      <c r="AI49" s="4"/>
      <c r="AJ49" s="4"/>
      <c r="AK49" s="4"/>
      <c r="AL49" s="4"/>
      <c r="AM49" s="4"/>
      <c r="AN49" s="4" t="s">
        <v>1319</v>
      </c>
      <c r="AO49" s="4">
        <v>0.1</v>
      </c>
      <c r="AP49" s="4">
        <f t="shared" si="20"/>
        <v>0.1</v>
      </c>
      <c r="AQ49" s="4"/>
      <c r="AS49" s="4"/>
      <c r="AT49" s="4"/>
      <c r="AU49" s="4"/>
      <c r="AV49" s="4"/>
      <c r="AW49" s="4"/>
      <c r="AX49" s="4">
        <f t="shared" si="21"/>
        <v>0</v>
      </c>
      <c r="AY49" s="4">
        <f t="shared" si="22"/>
        <v>75.12360000000001</v>
      </c>
      <c r="AZ49" s="4">
        <f t="shared" si="23"/>
        <v>0.1</v>
      </c>
      <c r="BA49" s="4">
        <f t="shared" si="24"/>
        <v>75.223600000000005</v>
      </c>
      <c r="BB49" s="42">
        <f t="shared" si="25"/>
        <v>36</v>
      </c>
      <c r="BC49" s="4">
        <f t="shared" si="26"/>
        <v>33</v>
      </c>
      <c r="BD49" s="28">
        <f t="shared" si="13"/>
        <v>36</v>
      </c>
      <c r="BE49" s="1"/>
      <c r="BF49" s="1"/>
      <c r="BG49" s="1"/>
      <c r="BH49" s="1"/>
      <c r="BI49" s="1"/>
      <c r="BJ49" s="1"/>
      <c r="BK49" s="1"/>
      <c r="BL49" s="1"/>
    </row>
    <row r="50" spans="1:64" x14ac:dyDescent="0.25">
      <c r="A50" s="4" t="s">
        <v>350</v>
      </c>
      <c r="B50" s="4" t="s">
        <v>421</v>
      </c>
      <c r="C50" s="4" t="s">
        <v>422</v>
      </c>
      <c r="D50" s="7">
        <v>62.716000000000001</v>
      </c>
      <c r="E50" s="7" t="s">
        <v>64</v>
      </c>
      <c r="F50" s="7">
        <v>10</v>
      </c>
      <c r="G50" s="7" t="s">
        <v>64</v>
      </c>
      <c r="H50" s="7">
        <v>8</v>
      </c>
      <c r="I50" s="4"/>
      <c r="J50" s="4"/>
      <c r="K50" s="4"/>
      <c r="L50" s="4"/>
      <c r="M50" s="8"/>
      <c r="N50" s="4">
        <f t="shared" si="15"/>
        <v>18</v>
      </c>
      <c r="O50" s="4">
        <f t="shared" si="16"/>
        <v>24.2148</v>
      </c>
      <c r="P50" s="4">
        <v>3.1760000000000002</v>
      </c>
      <c r="Q50" s="4">
        <f t="shared" si="17"/>
        <v>81.760000000000005</v>
      </c>
      <c r="R50" s="4"/>
      <c r="S50" s="4"/>
      <c r="T50" s="4">
        <f t="shared" si="18"/>
        <v>49.056000000000004</v>
      </c>
      <c r="U50" s="4">
        <v>70.5</v>
      </c>
      <c r="V50" s="13">
        <v>7.05</v>
      </c>
      <c r="W50" s="4"/>
      <c r="X50" s="4"/>
      <c r="Y50" s="4"/>
      <c r="Z50" s="4"/>
      <c r="AA50" s="18"/>
      <c r="AB50" s="18"/>
      <c r="AC50" s="4">
        <f t="shared" si="19"/>
        <v>0</v>
      </c>
      <c r="AD50" s="4"/>
      <c r="AE50" s="4"/>
      <c r="AF50" s="4"/>
      <c r="AG50" s="4"/>
      <c r="AH50" s="4">
        <f t="shared" si="14"/>
        <v>0</v>
      </c>
      <c r="AI50" s="4" t="s">
        <v>214</v>
      </c>
      <c r="AJ50" s="4" t="s">
        <v>214</v>
      </c>
      <c r="AK50" s="4">
        <v>1.5</v>
      </c>
      <c r="AL50" s="23"/>
      <c r="AM50" s="4"/>
      <c r="AN50" s="4" t="s">
        <v>1319</v>
      </c>
      <c r="AO50" s="4">
        <v>0.1</v>
      </c>
      <c r="AP50" s="4">
        <f t="shared" si="20"/>
        <v>1.6</v>
      </c>
      <c r="AQ50" s="4"/>
      <c r="AR50" s="4"/>
      <c r="AS50" s="4"/>
      <c r="AT50" s="4"/>
      <c r="AU50" s="4"/>
      <c r="AV50" s="4"/>
      <c r="AW50" s="4"/>
      <c r="AX50" s="4">
        <f t="shared" si="21"/>
        <v>0</v>
      </c>
      <c r="AY50" s="4">
        <f t="shared" si="22"/>
        <v>80.320800000000006</v>
      </c>
      <c r="AZ50" s="4">
        <f t="shared" si="23"/>
        <v>1.6</v>
      </c>
      <c r="BA50" s="4">
        <f t="shared" si="24"/>
        <v>81.9208</v>
      </c>
      <c r="BB50" s="42">
        <f t="shared" si="25"/>
        <v>17</v>
      </c>
      <c r="BC50" s="4">
        <f t="shared" si="26"/>
        <v>18</v>
      </c>
      <c r="BD50" s="28">
        <f t="shared" si="13"/>
        <v>17</v>
      </c>
      <c r="BE50" s="1"/>
      <c r="BF50" s="1"/>
      <c r="BG50" s="1"/>
      <c r="BH50" s="1"/>
      <c r="BI50" s="1"/>
      <c r="BJ50" s="1"/>
      <c r="BK50" s="1"/>
      <c r="BL50" s="1"/>
    </row>
    <row r="51" spans="1:64" x14ac:dyDescent="0.25">
      <c r="A51" s="4" t="s">
        <v>350</v>
      </c>
      <c r="B51" s="4" t="s">
        <v>423</v>
      </c>
      <c r="C51" s="4" t="s">
        <v>424</v>
      </c>
      <c r="D51" s="7">
        <v>63.28</v>
      </c>
      <c r="E51" s="7" t="s">
        <v>64</v>
      </c>
      <c r="F51" s="7">
        <v>10</v>
      </c>
      <c r="G51" s="7" t="s">
        <v>64</v>
      </c>
      <c r="H51" s="7">
        <v>8</v>
      </c>
      <c r="I51" s="4"/>
      <c r="J51" s="4"/>
      <c r="K51" s="4"/>
      <c r="L51" s="4"/>
      <c r="M51" s="8"/>
      <c r="N51" s="4">
        <f t="shared" si="15"/>
        <v>18</v>
      </c>
      <c r="O51" s="4">
        <f t="shared" si="16"/>
        <v>24.384</v>
      </c>
      <c r="P51" s="4">
        <v>3.387</v>
      </c>
      <c r="Q51" s="4">
        <f t="shared" si="17"/>
        <v>83.87</v>
      </c>
      <c r="R51" s="4"/>
      <c r="S51" s="4"/>
      <c r="T51" s="4">
        <f t="shared" si="18"/>
        <v>50.322000000000003</v>
      </c>
      <c r="U51" s="4">
        <v>72.5</v>
      </c>
      <c r="V51" s="13">
        <v>7.25</v>
      </c>
      <c r="W51" s="4"/>
      <c r="X51" s="4"/>
      <c r="Y51" s="4"/>
      <c r="Z51" s="4"/>
      <c r="AA51" s="18"/>
      <c r="AB51" s="18"/>
      <c r="AC51" s="4">
        <f t="shared" si="19"/>
        <v>0</v>
      </c>
      <c r="AD51" s="4"/>
      <c r="AE51" s="4"/>
      <c r="AF51" s="4"/>
      <c r="AG51" s="4"/>
      <c r="AH51" s="4">
        <f t="shared" si="14"/>
        <v>0</v>
      </c>
      <c r="AI51" s="4"/>
      <c r="AJ51" s="4"/>
      <c r="AK51" s="4"/>
      <c r="AL51" s="4"/>
      <c r="AM51" s="4"/>
      <c r="AN51" s="4" t="s">
        <v>1319</v>
      </c>
      <c r="AO51" s="4">
        <v>0.1</v>
      </c>
      <c r="AP51" s="4">
        <f t="shared" si="20"/>
        <v>0.1</v>
      </c>
      <c r="AQ51" s="4"/>
      <c r="AR51" s="4"/>
      <c r="AS51" s="4"/>
      <c r="AT51" s="4"/>
      <c r="AU51" s="4"/>
      <c r="AV51" s="4"/>
      <c r="AW51" s="4"/>
      <c r="AX51" s="4">
        <f t="shared" si="21"/>
        <v>0</v>
      </c>
      <c r="AY51" s="4">
        <f t="shared" si="22"/>
        <v>81.956000000000003</v>
      </c>
      <c r="AZ51" s="4">
        <f t="shared" si="23"/>
        <v>0.1</v>
      </c>
      <c r="BA51" s="4">
        <f t="shared" si="24"/>
        <v>82.055999999999997</v>
      </c>
      <c r="BB51" s="42">
        <f t="shared" si="25"/>
        <v>14</v>
      </c>
      <c r="BC51" s="4">
        <f t="shared" si="26"/>
        <v>17</v>
      </c>
      <c r="BD51" s="28">
        <f t="shared" si="13"/>
        <v>14</v>
      </c>
      <c r="BE51" s="1"/>
      <c r="BF51" s="1"/>
      <c r="BG51" s="1"/>
      <c r="BH51" s="1"/>
      <c r="BI51" s="1"/>
      <c r="BJ51" s="1"/>
      <c r="BK51" s="1"/>
      <c r="BL51" s="1"/>
    </row>
    <row r="52" spans="1:64" x14ac:dyDescent="0.25">
      <c r="A52" s="4" t="s">
        <v>350</v>
      </c>
      <c r="B52" s="4" t="s">
        <v>425</v>
      </c>
      <c r="C52" s="4" t="s">
        <v>426</v>
      </c>
      <c r="D52" s="7">
        <v>63.045999999999999</v>
      </c>
      <c r="E52" s="7" t="s">
        <v>64</v>
      </c>
      <c r="F52" s="7">
        <v>10</v>
      </c>
      <c r="G52" s="7" t="s">
        <v>64</v>
      </c>
      <c r="H52" s="7">
        <v>8</v>
      </c>
      <c r="I52" s="4">
        <v>0.97499999999999998</v>
      </c>
      <c r="J52" s="4"/>
      <c r="K52" s="4"/>
      <c r="L52" s="4"/>
      <c r="M52" s="8"/>
      <c r="N52" s="4">
        <f t="shared" si="15"/>
        <v>18.975000000000001</v>
      </c>
      <c r="O52" s="4">
        <f t="shared" si="16"/>
        <v>24.606300000000001</v>
      </c>
      <c r="P52" s="4">
        <v>3.6219999999999999</v>
      </c>
      <c r="Q52" s="4">
        <f t="shared" si="17"/>
        <v>86.22</v>
      </c>
      <c r="R52" s="4"/>
      <c r="S52" s="4"/>
      <c r="T52" s="4">
        <f t="shared" si="18"/>
        <v>51.731999999999999</v>
      </c>
      <c r="U52" s="4">
        <v>75</v>
      </c>
      <c r="V52" s="13">
        <v>7.5</v>
      </c>
      <c r="W52" s="4"/>
      <c r="X52" s="4"/>
      <c r="Y52" s="4"/>
      <c r="Z52" s="4"/>
      <c r="AA52" s="18"/>
      <c r="AB52" s="18"/>
      <c r="AC52" s="4">
        <f t="shared" si="19"/>
        <v>0</v>
      </c>
      <c r="AD52" s="4"/>
      <c r="AE52" s="4"/>
      <c r="AF52" s="4"/>
      <c r="AG52" s="4"/>
      <c r="AH52" s="4">
        <f t="shared" si="14"/>
        <v>0</v>
      </c>
      <c r="AI52" s="4"/>
      <c r="AJ52" s="4"/>
      <c r="AK52" s="4"/>
      <c r="AL52" s="4"/>
      <c r="AM52" s="4"/>
      <c r="AN52" s="4" t="s">
        <v>1319</v>
      </c>
      <c r="AO52" s="4">
        <v>0.1</v>
      </c>
      <c r="AP52" s="4">
        <f t="shared" si="20"/>
        <v>0.1</v>
      </c>
      <c r="AQ52" s="4"/>
      <c r="AR52" s="4"/>
      <c r="AS52" s="4"/>
      <c r="AT52" s="4"/>
      <c r="AU52" s="4"/>
      <c r="AV52" s="4"/>
      <c r="AW52" s="4"/>
      <c r="AX52" s="4">
        <f t="shared" si="21"/>
        <v>0</v>
      </c>
      <c r="AY52" s="4">
        <f t="shared" si="22"/>
        <v>83.838300000000004</v>
      </c>
      <c r="AZ52" s="4">
        <f t="shared" si="23"/>
        <v>0.1</v>
      </c>
      <c r="BA52" s="4">
        <f t="shared" si="24"/>
        <v>83.938299999999998</v>
      </c>
      <c r="BB52" s="42">
        <f t="shared" si="25"/>
        <v>8</v>
      </c>
      <c r="BC52" s="4">
        <f t="shared" si="26"/>
        <v>15</v>
      </c>
      <c r="BD52" s="28">
        <f t="shared" si="13"/>
        <v>9</v>
      </c>
      <c r="BE52" s="1"/>
      <c r="BF52" s="1"/>
      <c r="BG52" s="1"/>
      <c r="BH52" s="1"/>
      <c r="BI52" s="1"/>
      <c r="BJ52" s="1"/>
      <c r="BK52" s="1"/>
      <c r="BL52" s="1"/>
    </row>
    <row r="53" spans="1:64" x14ac:dyDescent="0.25">
      <c r="A53" s="4" t="s">
        <v>350</v>
      </c>
      <c r="B53" s="4" t="s">
        <v>427</v>
      </c>
      <c r="C53" s="4" t="s">
        <v>428</v>
      </c>
      <c r="D53" s="7">
        <v>62.752000000000002</v>
      </c>
      <c r="E53" s="7" t="s">
        <v>64</v>
      </c>
      <c r="F53" s="7">
        <v>10</v>
      </c>
      <c r="G53" s="7" t="s">
        <v>64</v>
      </c>
      <c r="H53" s="7">
        <v>8</v>
      </c>
      <c r="I53" s="4">
        <v>0.52500000000000002</v>
      </c>
      <c r="J53" s="4"/>
      <c r="K53" s="4"/>
      <c r="L53" s="4"/>
      <c r="M53" s="8"/>
      <c r="N53" s="4">
        <f t="shared" si="15"/>
        <v>18.524999999999999</v>
      </c>
      <c r="O53" s="4">
        <f t="shared" si="16"/>
        <v>24.383099999999999</v>
      </c>
      <c r="P53" s="4">
        <v>2.9</v>
      </c>
      <c r="Q53" s="4">
        <f t="shared" si="17"/>
        <v>79</v>
      </c>
      <c r="R53" s="4"/>
      <c r="S53" s="4"/>
      <c r="T53" s="4">
        <f t="shared" si="18"/>
        <v>47.4</v>
      </c>
      <c r="U53" s="4">
        <v>82.5</v>
      </c>
      <c r="V53" s="13">
        <v>8.25</v>
      </c>
      <c r="W53" s="4" t="s">
        <v>429</v>
      </c>
      <c r="X53" s="4">
        <v>9</v>
      </c>
      <c r="Y53" s="4"/>
      <c r="Z53" s="4"/>
      <c r="AA53" s="18"/>
      <c r="AB53" s="18"/>
      <c r="AC53" s="4">
        <f t="shared" si="19"/>
        <v>9</v>
      </c>
      <c r="AD53" s="4"/>
      <c r="AE53" s="4"/>
      <c r="AF53" s="4"/>
      <c r="AG53" s="4"/>
      <c r="AH53" s="4">
        <f t="shared" si="14"/>
        <v>0</v>
      </c>
      <c r="AI53" s="4"/>
      <c r="AJ53" s="4"/>
      <c r="AK53" s="4"/>
      <c r="AL53" s="4"/>
      <c r="AM53" s="4"/>
      <c r="AN53" s="4" t="s">
        <v>1319</v>
      </c>
      <c r="AO53" s="4">
        <v>0.1</v>
      </c>
      <c r="AP53" s="4">
        <f t="shared" si="20"/>
        <v>0.1</v>
      </c>
      <c r="AQ53" s="4"/>
      <c r="AR53" s="4"/>
      <c r="AS53" s="4"/>
      <c r="AT53" s="4"/>
      <c r="AU53" s="4"/>
      <c r="AV53" s="4"/>
      <c r="AW53" s="4"/>
      <c r="AX53" s="4">
        <f t="shared" si="21"/>
        <v>0</v>
      </c>
      <c r="AY53" s="4">
        <f t="shared" si="22"/>
        <v>80.03309999999999</v>
      </c>
      <c r="AZ53" s="4">
        <f t="shared" si="23"/>
        <v>9.1</v>
      </c>
      <c r="BA53" s="4">
        <f t="shared" si="24"/>
        <v>89.133099999999985</v>
      </c>
      <c r="BB53" s="42">
        <f t="shared" si="25"/>
        <v>23</v>
      </c>
      <c r="BC53" s="4">
        <f t="shared" si="26"/>
        <v>10</v>
      </c>
      <c r="BD53" s="28">
        <f t="shared" si="13"/>
        <v>23</v>
      </c>
      <c r="BE53" s="1"/>
      <c r="BF53" s="1"/>
      <c r="BG53" s="1"/>
      <c r="BH53" s="1"/>
      <c r="BI53" s="1"/>
      <c r="BJ53" s="1"/>
      <c r="BK53" s="1"/>
      <c r="BL53" s="1"/>
    </row>
    <row r="54" spans="1:64" x14ac:dyDescent="0.25">
      <c r="A54" s="4" t="s">
        <v>350</v>
      </c>
      <c r="B54" s="4" t="s">
        <v>430</v>
      </c>
      <c r="C54" s="4" t="s">
        <v>431</v>
      </c>
      <c r="D54" s="7">
        <v>62.152000000000001</v>
      </c>
      <c r="E54" s="7" t="s">
        <v>64</v>
      </c>
      <c r="F54" s="7">
        <v>10</v>
      </c>
      <c r="G54" s="7" t="s">
        <v>169</v>
      </c>
      <c r="H54" s="7">
        <v>7</v>
      </c>
      <c r="I54" s="4"/>
      <c r="J54" s="4"/>
      <c r="K54" s="4"/>
      <c r="L54" s="4"/>
      <c r="M54" s="8"/>
      <c r="N54" s="4">
        <f t="shared" si="15"/>
        <v>17</v>
      </c>
      <c r="O54" s="4">
        <f t="shared" si="16"/>
        <v>23.7456</v>
      </c>
      <c r="P54" s="4">
        <v>2.149</v>
      </c>
      <c r="Q54" s="4">
        <f t="shared" si="17"/>
        <v>71.490000000000009</v>
      </c>
      <c r="R54" s="4"/>
      <c r="S54" s="4"/>
      <c r="T54" s="4">
        <f t="shared" si="18"/>
        <v>42.894000000000005</v>
      </c>
      <c r="U54" s="4">
        <v>74</v>
      </c>
      <c r="V54" s="13">
        <v>7.4</v>
      </c>
      <c r="W54" s="4"/>
      <c r="X54" s="4"/>
      <c r="Y54" s="4"/>
      <c r="Z54" s="4"/>
      <c r="AA54" s="18"/>
      <c r="AB54" s="18"/>
      <c r="AC54" s="4">
        <f t="shared" si="19"/>
        <v>0</v>
      </c>
      <c r="AD54" s="4"/>
      <c r="AE54" s="4"/>
      <c r="AF54" s="4"/>
      <c r="AG54" s="4"/>
      <c r="AH54" s="4">
        <f t="shared" si="14"/>
        <v>0</v>
      </c>
      <c r="AI54" s="4"/>
      <c r="AJ54" s="4"/>
      <c r="AK54" s="4"/>
      <c r="AL54" s="4"/>
      <c r="AM54" s="4"/>
      <c r="AN54" s="4" t="s">
        <v>1319</v>
      </c>
      <c r="AO54" s="4">
        <v>0.1</v>
      </c>
      <c r="AP54" s="4">
        <f t="shared" si="20"/>
        <v>0.1</v>
      </c>
      <c r="AQ54" s="4"/>
      <c r="AR54" s="4"/>
      <c r="AS54" s="4"/>
      <c r="AT54" s="4"/>
      <c r="AU54" s="4"/>
      <c r="AV54" s="4"/>
      <c r="AW54" s="4"/>
      <c r="AX54" s="4">
        <f t="shared" si="21"/>
        <v>0</v>
      </c>
      <c r="AY54" s="4">
        <f t="shared" si="22"/>
        <v>74.039600000000007</v>
      </c>
      <c r="AZ54" s="4">
        <f t="shared" si="23"/>
        <v>0.1</v>
      </c>
      <c r="BA54" s="4">
        <f t="shared" si="24"/>
        <v>74.139600000000002</v>
      </c>
      <c r="BB54" s="42">
        <f t="shared" si="25"/>
        <v>39</v>
      </c>
      <c r="BC54" s="4">
        <f t="shared" si="26"/>
        <v>40</v>
      </c>
      <c r="BD54" s="28">
        <f t="shared" si="13"/>
        <v>39</v>
      </c>
      <c r="BE54" s="1"/>
      <c r="BF54" s="1"/>
      <c r="BG54" s="1"/>
      <c r="BH54" s="1"/>
      <c r="BI54" s="1"/>
      <c r="BJ54" s="1"/>
      <c r="BK54" s="1"/>
      <c r="BL54" s="1"/>
    </row>
    <row r="55" spans="1:64" x14ac:dyDescent="0.25">
      <c r="A55" s="4" t="s">
        <v>350</v>
      </c>
      <c r="B55" s="4" t="s">
        <v>432</v>
      </c>
      <c r="C55" s="4" t="s">
        <v>433</v>
      </c>
      <c r="D55" s="7">
        <v>62.74</v>
      </c>
      <c r="E55" s="7" t="s">
        <v>64</v>
      </c>
      <c r="F55" s="7">
        <v>10</v>
      </c>
      <c r="G55" s="7" t="s">
        <v>64</v>
      </c>
      <c r="H55" s="7">
        <v>8</v>
      </c>
      <c r="I55" s="4"/>
      <c r="J55" s="4"/>
      <c r="K55" s="4"/>
      <c r="L55" s="4"/>
      <c r="M55" s="8"/>
      <c r="N55" s="4">
        <f t="shared" si="15"/>
        <v>18</v>
      </c>
      <c r="O55" s="4">
        <f t="shared" si="16"/>
        <v>24.222000000000001</v>
      </c>
      <c r="P55" s="4">
        <v>2.0750000000000002</v>
      </c>
      <c r="Q55" s="4">
        <f t="shared" si="17"/>
        <v>70.75</v>
      </c>
      <c r="R55" s="4"/>
      <c r="S55" s="4"/>
      <c r="T55" s="4">
        <f t="shared" si="18"/>
        <v>42.449999999999996</v>
      </c>
      <c r="U55" s="4">
        <v>72.5</v>
      </c>
      <c r="V55" s="13">
        <v>7.25</v>
      </c>
      <c r="W55" s="4"/>
      <c r="X55" s="4"/>
      <c r="Y55" s="4"/>
      <c r="Z55" s="4"/>
      <c r="AA55" s="18"/>
      <c r="AB55" s="18"/>
      <c r="AC55" s="4">
        <f t="shared" si="19"/>
        <v>0</v>
      </c>
      <c r="AD55" s="4"/>
      <c r="AE55" s="4"/>
      <c r="AF55" s="4"/>
      <c r="AG55" s="4"/>
      <c r="AH55" s="4">
        <f t="shared" si="14"/>
        <v>0</v>
      </c>
      <c r="AI55" s="4"/>
      <c r="AJ55" s="4"/>
      <c r="AK55" s="4"/>
      <c r="AL55" s="4"/>
      <c r="AM55" s="4"/>
      <c r="AN55" s="4" t="s">
        <v>1319</v>
      </c>
      <c r="AO55" s="4">
        <v>0.1</v>
      </c>
      <c r="AP55" s="4">
        <f t="shared" si="20"/>
        <v>0.1</v>
      </c>
      <c r="AQ55" s="4"/>
      <c r="AR55" s="4"/>
      <c r="AS55" s="4"/>
      <c r="AT55" s="4"/>
      <c r="AU55" s="4"/>
      <c r="AV55" s="4"/>
      <c r="AW55" s="4"/>
      <c r="AX55" s="4">
        <f t="shared" si="21"/>
        <v>0</v>
      </c>
      <c r="AY55" s="4">
        <f t="shared" si="22"/>
        <v>73.921999999999997</v>
      </c>
      <c r="AZ55" s="4">
        <f t="shared" si="23"/>
        <v>0.1</v>
      </c>
      <c r="BA55" s="4">
        <f t="shared" si="24"/>
        <v>74.021999999999991</v>
      </c>
      <c r="BB55" s="42">
        <f t="shared" si="25"/>
        <v>40</v>
      </c>
      <c r="BC55" s="4">
        <f t="shared" si="26"/>
        <v>41</v>
      </c>
      <c r="BD55" s="28">
        <f t="shared" si="13"/>
        <v>40</v>
      </c>
      <c r="BE55" s="1"/>
      <c r="BF55" s="1"/>
      <c r="BG55" s="1"/>
      <c r="BH55" s="1"/>
      <c r="BI55" s="1"/>
      <c r="BJ55" s="1"/>
      <c r="BK55" s="1"/>
      <c r="BL55" s="1"/>
    </row>
    <row r="56" spans="1:64" x14ac:dyDescent="0.25">
      <c r="A56" s="34" t="s">
        <v>350</v>
      </c>
      <c r="B56" s="34" t="s">
        <v>434</v>
      </c>
      <c r="C56" s="17" t="s">
        <v>435</v>
      </c>
      <c r="D56" s="3">
        <v>61.671999999999997</v>
      </c>
      <c r="E56" s="7" t="s">
        <v>64</v>
      </c>
      <c r="F56" s="7">
        <v>10</v>
      </c>
      <c r="G56" s="3" t="s">
        <v>64</v>
      </c>
      <c r="H56" s="3">
        <v>8</v>
      </c>
      <c r="I56" s="4"/>
      <c r="J56" s="17"/>
      <c r="K56" s="36"/>
      <c r="L56" s="37"/>
      <c r="M56" s="8"/>
      <c r="N56" s="4">
        <f t="shared" si="15"/>
        <v>18</v>
      </c>
      <c r="O56" s="4">
        <f t="shared" si="16"/>
        <v>23.901599999999998</v>
      </c>
      <c r="P56" s="38">
        <v>2.1949999999999998</v>
      </c>
      <c r="Q56" s="38">
        <f t="shared" si="17"/>
        <v>71.95</v>
      </c>
      <c r="R56" s="38"/>
      <c r="S56" s="38"/>
      <c r="T56" s="38">
        <f t="shared" si="18"/>
        <v>43.17</v>
      </c>
      <c r="U56" s="38">
        <v>75.5</v>
      </c>
      <c r="V56" s="40">
        <v>7.55</v>
      </c>
      <c r="W56" s="38"/>
      <c r="X56" s="38"/>
      <c r="Y56" s="38"/>
      <c r="Z56" s="38"/>
      <c r="AA56" s="18"/>
      <c r="AB56" s="18"/>
      <c r="AC56" s="4">
        <f t="shared" si="19"/>
        <v>0</v>
      </c>
      <c r="AD56" s="38"/>
      <c r="AE56" s="38"/>
      <c r="AF56" s="38"/>
      <c r="AG56" s="38"/>
      <c r="AH56" s="4">
        <f t="shared" si="14"/>
        <v>0</v>
      </c>
      <c r="AI56" s="41" t="s">
        <v>436</v>
      </c>
      <c r="AJ56" s="8" t="s">
        <v>436</v>
      </c>
      <c r="AK56" s="38">
        <v>1</v>
      </c>
      <c r="AL56" s="38"/>
      <c r="AM56" s="38"/>
      <c r="AN56" s="4" t="s">
        <v>1319</v>
      </c>
      <c r="AO56" s="4">
        <v>0.1</v>
      </c>
      <c r="AP56" s="4">
        <f t="shared" si="20"/>
        <v>1.1000000000000001</v>
      </c>
      <c r="AQ56" s="38"/>
      <c r="AR56" s="38"/>
      <c r="AS56" s="38"/>
      <c r="AT56" s="38"/>
      <c r="AU56" s="38"/>
      <c r="AV56" s="38"/>
      <c r="AW56" s="38"/>
      <c r="AX56" s="4">
        <f t="shared" si="21"/>
        <v>0</v>
      </c>
      <c r="AY56" s="38">
        <f t="shared" si="22"/>
        <v>74.621600000000001</v>
      </c>
      <c r="AZ56" s="38">
        <f t="shared" si="23"/>
        <v>1.1000000000000001</v>
      </c>
      <c r="BA56" s="38">
        <f t="shared" si="24"/>
        <v>75.721599999999995</v>
      </c>
      <c r="BB56" s="43">
        <f t="shared" si="25"/>
        <v>38</v>
      </c>
      <c r="BC56" s="4">
        <f>RANK(BA56,BA:BA)</f>
        <v>32</v>
      </c>
      <c r="BD56" s="28">
        <f t="shared" si="13"/>
        <v>38</v>
      </c>
      <c r="BE56" s="1"/>
      <c r="BF56" s="1"/>
      <c r="BG56" s="1"/>
      <c r="BH56" s="1"/>
      <c r="BI56" s="1"/>
      <c r="BJ56" s="1"/>
      <c r="BK56" s="1"/>
      <c r="BL56" s="1"/>
    </row>
    <row r="57" spans="1:64" x14ac:dyDescent="0.25">
      <c r="A57" s="35"/>
      <c r="B57" s="35"/>
      <c r="C57" s="35"/>
      <c r="D57" s="35"/>
      <c r="E57" s="35"/>
      <c r="F57" s="35"/>
      <c r="G57" s="35"/>
      <c r="H57" s="35"/>
      <c r="I57" s="33"/>
      <c r="J57" s="33"/>
      <c r="K57" s="33"/>
      <c r="L57" s="33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1"/>
      <c r="BE57" s="1"/>
      <c r="BF57" s="1"/>
      <c r="BG57" s="1"/>
      <c r="BH57" s="1"/>
      <c r="BI57" s="1"/>
      <c r="BJ57" s="1"/>
      <c r="BK57" s="1"/>
      <c r="BL57" s="1"/>
    </row>
    <row r="58" spans="1:64" x14ac:dyDescent="0.25">
      <c r="A58" s="1"/>
      <c r="B58" s="1"/>
      <c r="C58" s="1"/>
      <c r="D58" s="1"/>
      <c r="E58" s="1"/>
      <c r="F58" s="1"/>
      <c r="G58" s="1"/>
      <c r="H58" s="1"/>
      <c r="I58" s="33"/>
      <c r="J58" s="33"/>
      <c r="K58" s="33"/>
      <c r="L58" s="3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x14ac:dyDescent="0.25">
      <c r="A59" s="1"/>
      <c r="B59" s="1"/>
      <c r="C59" s="1"/>
      <c r="D59" s="1"/>
      <c r="E59" s="1"/>
      <c r="F59" s="1"/>
      <c r="G59" s="1"/>
      <c r="H59" s="1"/>
      <c r="I59" s="33"/>
      <c r="J59" s="33"/>
      <c r="K59" s="33"/>
      <c r="L59" s="3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5">
      <c r="A60" s="1"/>
      <c r="B60" s="1"/>
      <c r="C60" s="1"/>
      <c r="D60" s="1"/>
      <c r="E60" s="1"/>
      <c r="F60" s="1"/>
      <c r="G60" s="1"/>
      <c r="H60" s="1"/>
      <c r="I60" s="33"/>
      <c r="J60" s="33"/>
      <c r="K60" s="33"/>
      <c r="L60" s="3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5">
      <c r="A61" s="1"/>
      <c r="B61" s="1"/>
      <c r="C61" s="1"/>
      <c r="D61" s="1"/>
      <c r="E61" s="1"/>
      <c r="F61" s="1"/>
      <c r="G61" s="1"/>
      <c r="H61" s="1"/>
      <c r="I61" s="33"/>
      <c r="J61" s="33"/>
      <c r="K61" s="33"/>
      <c r="L61" s="3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5">
      <c r="A62" s="1"/>
      <c r="B62" s="1"/>
      <c r="C62" s="1"/>
      <c r="D62" s="1"/>
      <c r="E62" s="1"/>
      <c r="F62" s="1"/>
      <c r="G62" s="1"/>
      <c r="H62" s="1"/>
      <c r="I62" s="33"/>
      <c r="J62" s="33"/>
      <c r="K62" s="33"/>
      <c r="L62" s="3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5">
      <c r="A63" s="1"/>
      <c r="B63" s="1"/>
      <c r="C63" s="1"/>
      <c r="D63" s="1"/>
      <c r="E63" s="1"/>
      <c r="F63" s="1"/>
      <c r="G63" s="1"/>
      <c r="H63" s="1"/>
      <c r="I63" s="33"/>
      <c r="J63" s="33"/>
      <c r="K63" s="33"/>
      <c r="L63" s="3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5">
      <c r="A64" s="1"/>
      <c r="B64" s="1"/>
      <c r="C64" s="1"/>
      <c r="D64" s="1"/>
      <c r="E64" s="1"/>
      <c r="F64" s="1"/>
      <c r="G64" s="1"/>
      <c r="H64" s="1"/>
      <c r="I64" s="33"/>
      <c r="J64" s="33"/>
      <c r="K64" s="33"/>
      <c r="L64" s="3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5">
      <c r="A65" s="1"/>
      <c r="B65" s="1"/>
      <c r="C65" s="1"/>
      <c r="D65" s="1"/>
      <c r="E65" s="1"/>
      <c r="F65" s="1"/>
      <c r="G65" s="1"/>
      <c r="H65" s="1"/>
      <c r="I65" s="33"/>
      <c r="J65" s="33"/>
      <c r="K65" s="33"/>
      <c r="L65" s="3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5">
      <c r="A66" s="1"/>
      <c r="B66" s="1"/>
      <c r="C66" s="1"/>
      <c r="D66" s="1"/>
      <c r="E66" s="1"/>
      <c r="F66" s="1"/>
      <c r="G66" s="1"/>
      <c r="H66" s="1"/>
      <c r="I66" s="33"/>
      <c r="J66" s="33"/>
      <c r="K66" s="33"/>
      <c r="L66" s="3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5">
      <c r="A67" s="1"/>
      <c r="B67" s="1"/>
      <c r="C67" s="1"/>
      <c r="D67" s="1"/>
      <c r="E67" s="1"/>
      <c r="F67" s="1"/>
      <c r="G67" s="1"/>
      <c r="H67" s="1"/>
      <c r="I67" s="33"/>
      <c r="J67" s="33"/>
      <c r="K67" s="33"/>
      <c r="L67" s="3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5">
      <c r="A68" s="1"/>
      <c r="B68" s="1"/>
      <c r="C68" s="1"/>
      <c r="D68" s="1"/>
      <c r="E68" s="1"/>
      <c r="F68" s="1"/>
      <c r="G68" s="1"/>
      <c r="H68" s="1"/>
      <c r="I68" s="33"/>
      <c r="J68" s="33"/>
      <c r="K68" s="33"/>
      <c r="L68" s="3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5">
      <c r="A69" s="1"/>
      <c r="B69" s="1"/>
      <c r="C69" s="1"/>
      <c r="D69" s="1"/>
      <c r="E69" s="1"/>
      <c r="F69" s="1"/>
      <c r="G69" s="1"/>
      <c r="H69" s="1"/>
      <c r="I69" s="33"/>
      <c r="J69" s="33"/>
      <c r="K69" s="33"/>
      <c r="L69" s="3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5">
      <c r="A70" s="1"/>
      <c r="B70" s="1"/>
      <c r="C70" s="1"/>
      <c r="D70" s="1"/>
      <c r="E70" s="1"/>
      <c r="F70" s="1"/>
      <c r="G70" s="1"/>
      <c r="H70" s="1"/>
      <c r="I70" s="33"/>
      <c r="J70" s="33"/>
      <c r="K70" s="33"/>
      <c r="L70" s="3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5">
      <c r="A71" s="1"/>
      <c r="B71" s="1"/>
      <c r="C71" s="1"/>
      <c r="D71" s="1"/>
      <c r="E71" s="1"/>
      <c r="F71" s="1"/>
      <c r="G71" s="1"/>
      <c r="H71" s="1"/>
      <c r="I71" s="33"/>
      <c r="J71" s="33"/>
      <c r="K71" s="33"/>
      <c r="L71" s="3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5">
      <c r="A72" s="1"/>
      <c r="B72" s="1"/>
      <c r="C72" s="1"/>
      <c r="D72" s="1"/>
      <c r="E72" s="1"/>
      <c r="F72" s="1"/>
      <c r="G72" s="1"/>
      <c r="H72" s="1"/>
      <c r="I72" s="33"/>
      <c r="J72" s="33"/>
      <c r="K72" s="33"/>
      <c r="L72" s="3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5">
      <c r="A73" s="1"/>
      <c r="B73" s="1"/>
      <c r="C73" s="1"/>
      <c r="D73" s="1"/>
      <c r="E73" s="1"/>
      <c r="F73" s="1"/>
      <c r="G73" s="1"/>
      <c r="H73" s="1"/>
      <c r="I73" s="33"/>
      <c r="J73" s="33"/>
      <c r="K73" s="33"/>
      <c r="L73" s="3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x14ac:dyDescent="0.25">
      <c r="A74" s="1"/>
      <c r="B74" s="1"/>
      <c r="C74" s="1"/>
      <c r="D74" s="1"/>
      <c r="E74" s="1"/>
      <c r="F74" s="1"/>
      <c r="G74" s="1"/>
      <c r="H74" s="1"/>
      <c r="I74" s="33"/>
      <c r="J74" s="33"/>
      <c r="K74" s="33"/>
      <c r="L74" s="3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x14ac:dyDescent="0.25">
      <c r="A75" s="1"/>
      <c r="B75" s="1"/>
      <c r="C75" s="1"/>
      <c r="D75" s="1"/>
      <c r="E75" s="1"/>
      <c r="F75" s="1"/>
      <c r="G75" s="1"/>
      <c r="H75" s="1"/>
      <c r="I75" s="33"/>
      <c r="J75" s="33"/>
      <c r="K75" s="33"/>
      <c r="L75" s="3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x14ac:dyDescent="0.25">
      <c r="A76" s="1"/>
      <c r="B76" s="1"/>
      <c r="C76" s="1"/>
      <c r="D76" s="1"/>
      <c r="E76" s="1"/>
      <c r="F76" s="1"/>
      <c r="G76" s="1"/>
      <c r="H76" s="1"/>
      <c r="I76" s="33"/>
      <c r="J76" s="33"/>
      <c r="K76" s="33"/>
      <c r="L76" s="3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x14ac:dyDescent="0.25">
      <c r="A77" s="1"/>
      <c r="B77" s="1"/>
      <c r="C77" s="1"/>
      <c r="D77" s="1"/>
      <c r="E77" s="1"/>
      <c r="F77" s="1"/>
      <c r="G77" s="1"/>
      <c r="H77" s="1"/>
      <c r="I77" s="33"/>
      <c r="J77" s="33"/>
      <c r="K77" s="33"/>
      <c r="L77" s="3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x14ac:dyDescent="0.25">
      <c r="A78" s="1"/>
      <c r="B78" s="1"/>
      <c r="C78" s="1"/>
      <c r="D78" s="1"/>
      <c r="E78" s="1"/>
      <c r="F78" s="1"/>
      <c r="G78" s="1"/>
      <c r="H78" s="1"/>
      <c r="I78" s="33"/>
      <c r="J78" s="33"/>
      <c r="K78" s="33"/>
      <c r="L78" s="3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x14ac:dyDescent="0.25">
      <c r="A79" s="1"/>
      <c r="B79" s="1"/>
      <c r="C79" s="1"/>
      <c r="D79" s="1"/>
      <c r="E79" s="1"/>
      <c r="F79" s="1"/>
      <c r="G79" s="1"/>
      <c r="H79" s="1"/>
      <c r="I79" s="33"/>
      <c r="J79" s="33"/>
      <c r="K79" s="33"/>
      <c r="L79" s="3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x14ac:dyDescent="0.25">
      <c r="A80" s="1"/>
      <c r="B80" s="1"/>
      <c r="C80" s="1"/>
      <c r="D80" s="1"/>
      <c r="E80" s="1"/>
      <c r="F80" s="1"/>
      <c r="G80" s="1"/>
      <c r="H80" s="1"/>
      <c r="I80" s="33"/>
      <c r="J80" s="33"/>
      <c r="K80" s="33"/>
      <c r="L80" s="3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x14ac:dyDescent="0.25">
      <c r="A81" s="1"/>
      <c r="B81" s="1"/>
      <c r="C81" s="1"/>
      <c r="D81" s="1"/>
      <c r="E81" s="1"/>
      <c r="F81" s="1"/>
      <c r="G81" s="1"/>
      <c r="H81" s="1"/>
      <c r="I81" s="33"/>
      <c r="J81" s="33"/>
      <c r="K81" s="33"/>
      <c r="L81" s="3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x14ac:dyDescent="0.25">
      <c r="A82" s="1"/>
      <c r="B82" s="1"/>
      <c r="C82" s="1"/>
      <c r="D82" s="1"/>
      <c r="E82" s="1"/>
      <c r="F82" s="1"/>
      <c r="G82" s="1"/>
      <c r="H82" s="1"/>
      <c r="I82" s="33"/>
      <c r="J82" s="33"/>
      <c r="K82" s="33"/>
      <c r="L82" s="3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x14ac:dyDescent="0.25">
      <c r="A83" s="1"/>
      <c r="B83" s="1"/>
      <c r="C83" s="1"/>
      <c r="D83" s="1"/>
      <c r="E83" s="1"/>
      <c r="F83" s="1"/>
      <c r="G83" s="1"/>
      <c r="H83" s="1"/>
      <c r="I83" s="33"/>
      <c r="J83" s="33"/>
      <c r="K83" s="33"/>
      <c r="L83" s="3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x14ac:dyDescent="0.25">
      <c r="A84" s="1"/>
      <c r="B84" s="1"/>
      <c r="C84" s="1"/>
      <c r="D84" s="1"/>
      <c r="E84" s="1"/>
      <c r="F84" s="1"/>
      <c r="G84" s="1"/>
      <c r="H84" s="1"/>
      <c r="I84" s="33"/>
      <c r="J84" s="33"/>
      <c r="K84" s="33"/>
      <c r="L84" s="3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x14ac:dyDescent="0.25">
      <c r="A85" s="1"/>
      <c r="B85" s="1"/>
      <c r="C85" s="1"/>
      <c r="D85" s="1"/>
      <c r="E85" s="1"/>
      <c r="F85" s="1"/>
      <c r="G85" s="1"/>
      <c r="H85" s="1"/>
      <c r="I85" s="33"/>
      <c r="J85" s="33"/>
      <c r="K85" s="33"/>
      <c r="L85" s="3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x14ac:dyDescent="0.25">
      <c r="A86" s="1"/>
      <c r="B86" s="1"/>
      <c r="C86" s="1"/>
      <c r="D86" s="1"/>
      <c r="E86" s="1"/>
      <c r="F86" s="1"/>
      <c r="G86" s="1"/>
      <c r="H86" s="1"/>
      <c r="I86" s="33"/>
      <c r="J86" s="33"/>
      <c r="K86" s="33"/>
      <c r="L86" s="3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x14ac:dyDescent="0.25">
      <c r="A87" s="1"/>
      <c r="B87" s="1"/>
      <c r="C87" s="1"/>
      <c r="D87" s="1"/>
      <c r="E87" s="1"/>
      <c r="F87" s="1"/>
      <c r="G87" s="1"/>
      <c r="H87" s="1"/>
      <c r="I87" s="33"/>
      <c r="J87" s="33"/>
      <c r="K87" s="33"/>
      <c r="L87" s="3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x14ac:dyDescent="0.25">
      <c r="A88" s="1"/>
      <c r="B88" s="1"/>
      <c r="C88" s="1"/>
      <c r="D88" s="1"/>
      <c r="E88" s="1"/>
      <c r="F88" s="1"/>
      <c r="G88" s="1"/>
      <c r="H88" s="1"/>
      <c r="I88" s="33"/>
      <c r="J88" s="33"/>
      <c r="K88" s="33"/>
      <c r="L88" s="3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x14ac:dyDescent="0.25">
      <c r="A89" s="1"/>
      <c r="B89" s="1"/>
      <c r="C89" s="1"/>
      <c r="D89" s="1"/>
      <c r="E89" s="1"/>
      <c r="F89" s="1"/>
      <c r="G89" s="1"/>
      <c r="H89" s="1"/>
      <c r="I89" s="33"/>
      <c r="J89" s="33"/>
      <c r="K89" s="33"/>
      <c r="L89" s="3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x14ac:dyDescent="0.25">
      <c r="A90" s="1"/>
      <c r="B90" s="1"/>
      <c r="C90" s="1"/>
      <c r="D90" s="1"/>
      <c r="E90" s="1"/>
      <c r="F90" s="1"/>
      <c r="G90" s="1"/>
      <c r="H90" s="1"/>
      <c r="I90" s="33"/>
      <c r="J90" s="33"/>
      <c r="K90" s="33"/>
      <c r="L90" s="3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x14ac:dyDescent="0.25">
      <c r="A91" s="1"/>
      <c r="B91" s="1"/>
      <c r="C91" s="1"/>
      <c r="D91" s="1"/>
      <c r="E91" s="1"/>
      <c r="F91" s="1"/>
      <c r="G91" s="1"/>
      <c r="H91" s="1"/>
      <c r="I91" s="33"/>
      <c r="J91" s="33"/>
      <c r="K91" s="33"/>
      <c r="L91" s="3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x14ac:dyDescent="0.25">
      <c r="A92" s="1"/>
      <c r="B92" s="1"/>
      <c r="C92" s="1"/>
      <c r="D92" s="1"/>
      <c r="E92" s="1"/>
      <c r="F92" s="1"/>
      <c r="G92" s="1"/>
      <c r="H92" s="1"/>
      <c r="I92" s="33"/>
      <c r="J92" s="33"/>
      <c r="K92" s="33"/>
      <c r="L92" s="3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x14ac:dyDescent="0.25">
      <c r="A93" s="1"/>
      <c r="B93" s="1"/>
      <c r="C93" s="1"/>
      <c r="D93" s="1"/>
      <c r="E93" s="1"/>
      <c r="F93" s="1"/>
      <c r="G93" s="1"/>
      <c r="H93" s="1"/>
      <c r="I93" s="33"/>
      <c r="J93" s="33"/>
      <c r="K93" s="33"/>
      <c r="L93" s="3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x14ac:dyDescent="0.25">
      <c r="A94" s="1"/>
      <c r="B94" s="1"/>
      <c r="C94" s="1"/>
      <c r="D94" s="1"/>
      <c r="E94" s="1"/>
      <c r="F94" s="1"/>
      <c r="G94" s="1"/>
      <c r="H94" s="1"/>
      <c r="I94" s="33"/>
      <c r="J94" s="33"/>
      <c r="K94" s="33"/>
      <c r="L94" s="3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x14ac:dyDescent="0.25">
      <c r="A95" s="1"/>
      <c r="B95" s="1"/>
      <c r="C95" s="1"/>
      <c r="D95" s="1"/>
      <c r="E95" s="1"/>
      <c r="F95" s="1"/>
      <c r="G95" s="1"/>
      <c r="H95" s="1"/>
      <c r="I95" s="33"/>
      <c r="J95" s="33"/>
      <c r="K95" s="33"/>
      <c r="L95" s="3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x14ac:dyDescent="0.25">
      <c r="A96" s="1"/>
      <c r="B96" s="1"/>
      <c r="C96" s="1"/>
      <c r="D96" s="1"/>
      <c r="E96" s="1"/>
      <c r="F96" s="1"/>
      <c r="G96" s="1"/>
      <c r="H96" s="1"/>
      <c r="I96" s="33"/>
      <c r="J96" s="33"/>
      <c r="K96" s="33"/>
      <c r="L96" s="3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x14ac:dyDescent="0.25">
      <c r="A97" s="1"/>
      <c r="B97" s="1"/>
      <c r="C97" s="1"/>
      <c r="D97" s="1"/>
      <c r="E97" s="1"/>
      <c r="F97" s="1"/>
      <c r="G97" s="1"/>
      <c r="H97" s="1"/>
      <c r="I97" s="33"/>
      <c r="J97" s="33"/>
      <c r="K97" s="33"/>
      <c r="L97" s="3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x14ac:dyDescent="0.25">
      <c r="A98" s="1"/>
      <c r="B98" s="1"/>
      <c r="C98" s="1"/>
      <c r="D98" s="1"/>
      <c r="E98" s="1"/>
      <c r="F98" s="1"/>
      <c r="G98" s="1"/>
      <c r="H98" s="1"/>
      <c r="I98" s="33"/>
      <c r="J98" s="33"/>
      <c r="K98" s="33"/>
      <c r="L98" s="3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x14ac:dyDescent="0.25">
      <c r="A99" s="1"/>
      <c r="B99" s="1"/>
      <c r="C99" s="1"/>
      <c r="D99" s="1"/>
      <c r="E99" s="1"/>
      <c r="F99" s="1"/>
      <c r="G99" s="1"/>
      <c r="H99" s="1"/>
      <c r="I99" s="33"/>
      <c r="J99" s="33"/>
      <c r="K99" s="33"/>
      <c r="L99" s="3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x14ac:dyDescent="0.25">
      <c r="A100" s="1"/>
      <c r="B100" s="1"/>
      <c r="C100" s="1"/>
      <c r="D100" s="1"/>
      <c r="E100" s="1"/>
      <c r="F100" s="1"/>
      <c r="G100" s="1"/>
      <c r="H100" s="1"/>
      <c r="I100" s="33"/>
      <c r="J100" s="33"/>
      <c r="K100" s="33"/>
      <c r="L100" s="3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x14ac:dyDescent="0.25">
      <c r="A101" s="1"/>
      <c r="B101" s="1"/>
      <c r="C101" s="1"/>
      <c r="D101" s="1"/>
      <c r="E101" s="1"/>
      <c r="F101" s="1"/>
      <c r="G101" s="1"/>
      <c r="H101" s="1"/>
      <c r="I101" s="33"/>
      <c r="J101" s="33"/>
      <c r="K101" s="33"/>
      <c r="L101" s="3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x14ac:dyDescent="0.25">
      <c r="A102" s="1"/>
      <c r="B102" s="1"/>
      <c r="C102" s="1"/>
      <c r="D102" s="1"/>
      <c r="E102" s="1"/>
      <c r="F102" s="1"/>
      <c r="G102" s="1"/>
      <c r="H102" s="1"/>
      <c r="I102" s="33"/>
      <c r="J102" s="33"/>
      <c r="K102" s="33"/>
      <c r="L102" s="3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x14ac:dyDescent="0.25">
      <c r="A103" s="1"/>
      <c r="B103" s="1"/>
      <c r="C103" s="1"/>
      <c r="D103" s="1"/>
      <c r="E103" s="1"/>
      <c r="F103" s="1"/>
      <c r="G103" s="1"/>
      <c r="H103" s="1"/>
      <c r="I103" s="33"/>
      <c r="J103" s="33"/>
      <c r="K103" s="33"/>
      <c r="L103" s="3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x14ac:dyDescent="0.25">
      <c r="A104" s="1"/>
      <c r="B104" s="1"/>
      <c r="C104" s="1"/>
      <c r="D104" s="1"/>
      <c r="E104" s="1"/>
      <c r="F104" s="1"/>
      <c r="G104" s="1"/>
      <c r="H104" s="1"/>
      <c r="I104" s="33"/>
      <c r="J104" s="33"/>
      <c r="K104" s="33"/>
      <c r="L104" s="3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x14ac:dyDescent="0.25">
      <c r="A105" s="1"/>
      <c r="B105" s="1"/>
      <c r="C105" s="1"/>
      <c r="D105" s="1"/>
      <c r="E105" s="1"/>
      <c r="F105" s="1"/>
      <c r="G105" s="1"/>
      <c r="H105" s="1"/>
      <c r="I105" s="33"/>
      <c r="J105" s="33"/>
      <c r="K105" s="33"/>
      <c r="L105" s="3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x14ac:dyDescent="0.25">
      <c r="A106" s="1"/>
      <c r="B106" s="1"/>
      <c r="C106" s="1"/>
      <c r="D106" s="1"/>
      <c r="E106" s="1"/>
      <c r="F106" s="1"/>
      <c r="G106" s="1"/>
      <c r="H106" s="1"/>
      <c r="I106" s="33"/>
      <c r="J106" s="33"/>
      <c r="K106" s="33"/>
      <c r="L106" s="3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x14ac:dyDescent="0.25">
      <c r="A107" s="1"/>
      <c r="B107" s="1"/>
      <c r="C107" s="1"/>
      <c r="D107" s="1"/>
      <c r="E107" s="1"/>
      <c r="F107" s="1"/>
      <c r="G107" s="1"/>
      <c r="H107" s="1"/>
      <c r="I107" s="33"/>
      <c r="J107" s="33"/>
      <c r="K107" s="33"/>
      <c r="L107" s="3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x14ac:dyDescent="0.25">
      <c r="A108" s="1"/>
      <c r="B108" s="1"/>
      <c r="C108" s="1"/>
      <c r="D108" s="1"/>
      <c r="E108" s="1"/>
      <c r="F108" s="1"/>
      <c r="G108" s="1"/>
      <c r="H108" s="1"/>
      <c r="I108" s="33"/>
      <c r="J108" s="33"/>
      <c r="K108" s="33"/>
      <c r="L108" s="3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x14ac:dyDescent="0.25">
      <c r="A109" s="1"/>
      <c r="B109" s="1"/>
      <c r="C109" s="1"/>
      <c r="D109" s="1"/>
      <c r="E109" s="1"/>
      <c r="F109" s="1"/>
      <c r="G109" s="1"/>
      <c r="H109" s="1"/>
      <c r="I109" s="33"/>
      <c r="J109" s="33"/>
      <c r="K109" s="33"/>
      <c r="L109" s="3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x14ac:dyDescent="0.25">
      <c r="A110" s="1"/>
      <c r="B110" s="1"/>
      <c r="C110" s="1"/>
      <c r="D110" s="1"/>
      <c r="E110" s="1"/>
      <c r="F110" s="1"/>
      <c r="G110" s="1"/>
      <c r="H110" s="1"/>
      <c r="I110" s="33"/>
      <c r="J110" s="33"/>
      <c r="K110" s="33"/>
      <c r="L110" s="3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x14ac:dyDescent="0.25">
      <c r="A111" s="1"/>
      <c r="B111" s="1"/>
      <c r="C111" s="1"/>
      <c r="D111" s="1"/>
      <c r="E111" s="1"/>
      <c r="F111" s="1"/>
      <c r="G111" s="1"/>
      <c r="H111" s="1"/>
      <c r="I111" s="33"/>
      <c r="J111" s="33"/>
      <c r="K111" s="33"/>
      <c r="L111" s="3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x14ac:dyDescent="0.25">
      <c r="A112" s="1"/>
      <c r="B112" s="1"/>
      <c r="C112" s="1"/>
      <c r="D112" s="1"/>
      <c r="E112" s="1"/>
      <c r="F112" s="1"/>
      <c r="G112" s="1"/>
      <c r="H112" s="1"/>
      <c r="I112" s="33"/>
      <c r="J112" s="33"/>
      <c r="K112" s="33"/>
      <c r="L112" s="3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x14ac:dyDescent="0.25">
      <c r="A113" s="1"/>
      <c r="B113" s="1"/>
      <c r="C113" s="1"/>
      <c r="D113" s="1"/>
      <c r="E113" s="1"/>
      <c r="F113" s="1"/>
      <c r="G113" s="1"/>
      <c r="H113" s="1"/>
      <c r="I113" s="33"/>
      <c r="J113" s="33"/>
      <c r="K113" s="33"/>
      <c r="L113" s="3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x14ac:dyDescent="0.25">
      <c r="A114" s="1"/>
      <c r="B114" s="1"/>
      <c r="C114" s="1"/>
      <c r="D114" s="1"/>
      <c r="E114" s="1"/>
      <c r="F114" s="1"/>
      <c r="G114" s="1"/>
      <c r="H114" s="1"/>
      <c r="I114" s="33"/>
      <c r="J114" s="33"/>
      <c r="K114" s="33"/>
      <c r="L114" s="3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x14ac:dyDescent="0.25">
      <c r="A115" s="1"/>
      <c r="B115" s="1"/>
      <c r="C115" s="1"/>
      <c r="D115" s="1"/>
      <c r="E115" s="1"/>
      <c r="F115" s="1"/>
      <c r="G115" s="1"/>
      <c r="H115" s="1"/>
      <c r="I115" s="33"/>
      <c r="J115" s="33"/>
      <c r="K115" s="33"/>
      <c r="L115" s="3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x14ac:dyDescent="0.25">
      <c r="A116" s="1"/>
      <c r="B116" s="1"/>
      <c r="C116" s="1"/>
      <c r="D116" s="1"/>
      <c r="E116" s="1"/>
      <c r="F116" s="1"/>
      <c r="G116" s="1"/>
      <c r="H116" s="1"/>
      <c r="I116" s="33"/>
      <c r="J116" s="33"/>
      <c r="K116" s="33"/>
      <c r="L116" s="3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x14ac:dyDescent="0.25">
      <c r="A117" s="1"/>
      <c r="B117" s="1"/>
      <c r="C117" s="1"/>
      <c r="D117" s="1"/>
      <c r="E117" s="1"/>
      <c r="F117" s="1"/>
      <c r="G117" s="1"/>
      <c r="H117" s="1"/>
      <c r="I117" s="33"/>
      <c r="J117" s="33"/>
      <c r="K117" s="33"/>
      <c r="L117" s="3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x14ac:dyDescent="0.25">
      <c r="A118" s="1"/>
      <c r="B118" s="1"/>
      <c r="C118" s="1"/>
      <c r="D118" s="1"/>
      <c r="E118" s="1"/>
      <c r="F118" s="1"/>
      <c r="G118" s="1"/>
      <c r="H118" s="1"/>
      <c r="I118" s="33"/>
      <c r="J118" s="33"/>
      <c r="K118" s="33"/>
      <c r="L118" s="3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x14ac:dyDescent="0.25">
      <c r="A119" s="1"/>
      <c r="B119" s="1"/>
      <c r="C119" s="1"/>
      <c r="D119" s="1"/>
      <c r="E119" s="1"/>
      <c r="F119" s="1"/>
      <c r="G119" s="1"/>
      <c r="H119" s="1"/>
      <c r="I119" s="33"/>
      <c r="J119" s="33"/>
      <c r="K119" s="33"/>
      <c r="L119" s="3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x14ac:dyDescent="0.25">
      <c r="A120" s="1"/>
      <c r="B120" s="1"/>
      <c r="C120" s="1"/>
      <c r="D120" s="1"/>
      <c r="E120" s="1"/>
      <c r="F120" s="1"/>
      <c r="G120" s="1"/>
      <c r="H120" s="1"/>
      <c r="I120" s="33"/>
      <c r="J120" s="33"/>
      <c r="K120" s="33"/>
      <c r="L120" s="3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5">
      <c r="A121" s="1"/>
      <c r="B121" s="1"/>
      <c r="C121" s="1"/>
      <c r="D121" s="1"/>
      <c r="E121" s="1"/>
      <c r="F121" s="1"/>
      <c r="G121" s="1"/>
      <c r="H121" s="1"/>
      <c r="I121" s="33"/>
      <c r="J121" s="33"/>
      <c r="K121" s="33"/>
      <c r="L121" s="3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5">
      <c r="A122" s="1"/>
      <c r="B122" s="1"/>
      <c r="C122" s="1"/>
      <c r="D122" s="1"/>
      <c r="E122" s="1"/>
      <c r="F122" s="1"/>
      <c r="G122" s="1"/>
      <c r="H122" s="1"/>
      <c r="I122" s="33"/>
      <c r="J122" s="33"/>
      <c r="K122" s="33"/>
      <c r="L122" s="3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5">
      <c r="A123" s="1"/>
      <c r="B123" s="1"/>
      <c r="C123" s="1"/>
      <c r="D123" s="1"/>
      <c r="E123" s="1"/>
      <c r="F123" s="1"/>
      <c r="G123" s="1"/>
      <c r="H123" s="1"/>
      <c r="I123" s="33"/>
      <c r="J123" s="33"/>
      <c r="K123" s="33"/>
      <c r="L123" s="3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5">
      <c r="A124" s="1"/>
      <c r="B124" s="1"/>
      <c r="C124" s="1"/>
      <c r="D124" s="1"/>
      <c r="E124" s="1"/>
      <c r="F124" s="1"/>
      <c r="G124" s="1"/>
      <c r="H124" s="1"/>
      <c r="I124" s="33"/>
      <c r="J124" s="33"/>
      <c r="K124" s="33"/>
      <c r="L124" s="3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5">
      <c r="A125" s="1"/>
      <c r="B125" s="1"/>
      <c r="C125" s="1"/>
      <c r="D125" s="1"/>
      <c r="E125" s="1"/>
      <c r="F125" s="1"/>
      <c r="G125" s="1"/>
      <c r="H125" s="1"/>
      <c r="I125" s="33"/>
      <c r="J125" s="33"/>
      <c r="K125" s="33"/>
      <c r="L125" s="3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5">
      <c r="A126" s="1"/>
      <c r="B126" s="1"/>
      <c r="C126" s="1"/>
      <c r="D126" s="1"/>
      <c r="E126" s="1"/>
      <c r="F126" s="1"/>
      <c r="G126" s="1"/>
      <c r="H126" s="1"/>
      <c r="I126" s="33"/>
      <c r="J126" s="33"/>
      <c r="K126" s="33"/>
      <c r="L126" s="3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5">
      <c r="A127" s="1"/>
      <c r="B127" s="1"/>
      <c r="C127" s="1"/>
      <c r="D127" s="1"/>
      <c r="E127" s="1"/>
      <c r="F127" s="1"/>
      <c r="G127" s="1"/>
      <c r="H127" s="1"/>
      <c r="I127" s="33"/>
      <c r="J127" s="33"/>
      <c r="K127" s="33"/>
      <c r="L127" s="3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5">
      <c r="A128" s="1"/>
      <c r="B128" s="1"/>
      <c r="C128" s="1"/>
      <c r="D128" s="1"/>
      <c r="E128" s="1"/>
      <c r="F128" s="1"/>
      <c r="G128" s="1"/>
      <c r="H128" s="1"/>
      <c r="I128" s="33"/>
      <c r="J128" s="33"/>
      <c r="K128" s="33"/>
      <c r="L128" s="3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5">
      <c r="A129" s="1"/>
      <c r="B129" s="1"/>
      <c r="C129" s="1"/>
      <c r="D129" s="1"/>
      <c r="E129" s="1"/>
      <c r="F129" s="1"/>
      <c r="G129" s="1"/>
      <c r="H129" s="1"/>
      <c r="I129" s="33"/>
      <c r="J129" s="33"/>
      <c r="K129" s="33"/>
      <c r="L129" s="3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5">
      <c r="A130" s="1"/>
      <c r="B130" s="1"/>
      <c r="C130" s="1"/>
      <c r="D130" s="1"/>
      <c r="E130" s="1"/>
      <c r="F130" s="1"/>
      <c r="G130" s="1"/>
      <c r="H130" s="1"/>
      <c r="I130" s="33"/>
      <c r="J130" s="33"/>
      <c r="K130" s="33"/>
      <c r="L130" s="3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5">
      <c r="A131" s="1"/>
      <c r="B131" s="1"/>
      <c r="C131" s="1"/>
      <c r="D131" s="1"/>
      <c r="E131" s="1"/>
      <c r="F131" s="1"/>
      <c r="G131" s="1"/>
      <c r="H131" s="1"/>
      <c r="I131" s="33"/>
      <c r="J131" s="33"/>
      <c r="K131" s="33"/>
      <c r="L131" s="3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5">
      <c r="A132" s="1"/>
      <c r="B132" s="1"/>
      <c r="C132" s="1"/>
      <c r="D132" s="1"/>
      <c r="E132" s="1"/>
      <c r="F132" s="1"/>
      <c r="G132" s="1"/>
      <c r="H132" s="1"/>
      <c r="I132" s="33"/>
      <c r="J132" s="33"/>
      <c r="K132" s="33"/>
      <c r="L132" s="3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5">
      <c r="A133" s="1"/>
      <c r="B133" s="1"/>
      <c r="C133" s="1"/>
      <c r="D133" s="1"/>
      <c r="E133" s="1"/>
      <c r="F133" s="1"/>
      <c r="G133" s="1"/>
      <c r="H133" s="1"/>
      <c r="I133" s="33"/>
      <c r="J133" s="33"/>
      <c r="K133" s="33"/>
      <c r="L133" s="3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5">
      <c r="A134" s="1"/>
      <c r="B134" s="1"/>
      <c r="C134" s="1"/>
      <c r="D134" s="1"/>
      <c r="E134" s="1"/>
      <c r="F134" s="1"/>
      <c r="G134" s="1"/>
      <c r="H134" s="1"/>
      <c r="I134" s="33"/>
      <c r="J134" s="33"/>
      <c r="K134" s="33"/>
      <c r="L134" s="3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5">
      <c r="A135" s="1"/>
      <c r="B135" s="1"/>
      <c r="C135" s="1"/>
      <c r="D135" s="1"/>
      <c r="E135" s="1"/>
      <c r="F135" s="1"/>
      <c r="G135" s="1"/>
      <c r="H135" s="1"/>
      <c r="I135" s="33"/>
      <c r="J135" s="33"/>
      <c r="K135" s="33"/>
      <c r="L135" s="3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5">
      <c r="A136" s="1"/>
      <c r="B136" s="1"/>
      <c r="C136" s="1"/>
      <c r="D136" s="1"/>
      <c r="E136" s="1"/>
      <c r="F136" s="1"/>
      <c r="G136" s="1"/>
      <c r="H136" s="1"/>
      <c r="I136" s="33"/>
      <c r="J136" s="33"/>
      <c r="K136" s="33"/>
      <c r="L136" s="3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5">
      <c r="A137" s="1"/>
      <c r="B137" s="1"/>
      <c r="C137" s="1"/>
      <c r="D137" s="1"/>
      <c r="E137" s="1"/>
      <c r="F137" s="1"/>
      <c r="G137" s="1"/>
      <c r="H137" s="1"/>
      <c r="I137" s="33"/>
      <c r="J137" s="33"/>
      <c r="K137" s="33"/>
      <c r="L137" s="3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5">
      <c r="A138" s="1"/>
      <c r="B138" s="1"/>
      <c r="C138" s="1"/>
      <c r="D138" s="1"/>
      <c r="E138" s="1"/>
      <c r="F138" s="1"/>
      <c r="G138" s="1"/>
      <c r="H138" s="1"/>
      <c r="I138" s="33"/>
      <c r="J138" s="33"/>
      <c r="K138" s="33"/>
      <c r="L138" s="3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5">
      <c r="A139" s="1"/>
      <c r="B139" s="1"/>
      <c r="C139" s="1"/>
      <c r="D139" s="1"/>
      <c r="E139" s="1"/>
      <c r="F139" s="1"/>
      <c r="G139" s="1"/>
      <c r="H139" s="1"/>
      <c r="I139" s="33"/>
      <c r="J139" s="33"/>
      <c r="K139" s="33"/>
      <c r="L139" s="3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5">
      <c r="A140" s="1"/>
      <c r="B140" s="1"/>
      <c r="C140" s="1"/>
      <c r="D140" s="1"/>
      <c r="E140" s="1"/>
      <c r="F140" s="1"/>
      <c r="G140" s="1"/>
      <c r="H140" s="1"/>
      <c r="I140" s="33"/>
      <c r="J140" s="33"/>
      <c r="K140" s="33"/>
      <c r="L140" s="3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5">
      <c r="I141" s="33"/>
      <c r="J141" s="33"/>
      <c r="K141" s="33"/>
      <c r="L141" s="33"/>
    </row>
    <row r="142" spans="1:64" x14ac:dyDescent="0.25">
      <c r="I142" s="33"/>
      <c r="J142" s="33"/>
      <c r="K142" s="33"/>
      <c r="L142" s="33"/>
    </row>
    <row r="143" spans="1:64" x14ac:dyDescent="0.25">
      <c r="I143" s="33"/>
      <c r="J143" s="33"/>
      <c r="K143" s="33"/>
      <c r="L143" s="33"/>
    </row>
    <row r="144" spans="1:64" x14ac:dyDescent="0.25">
      <c r="I144" s="33"/>
      <c r="J144" s="33"/>
      <c r="K144" s="33"/>
      <c r="L144" s="33"/>
    </row>
    <row r="145" spans="9:12" x14ac:dyDescent="0.25">
      <c r="I145" s="33"/>
      <c r="J145" s="33"/>
      <c r="K145" s="33"/>
      <c r="L145" s="33"/>
    </row>
    <row r="146" spans="9:12" x14ac:dyDescent="0.25">
      <c r="I146" s="33"/>
      <c r="J146" s="33"/>
      <c r="K146" s="33"/>
      <c r="L146" s="33"/>
    </row>
    <row r="147" spans="9:12" x14ac:dyDescent="0.25">
      <c r="I147" s="33"/>
      <c r="J147" s="33"/>
      <c r="K147" s="33"/>
      <c r="L147" s="33"/>
    </row>
    <row r="148" spans="9:12" x14ac:dyDescent="0.25">
      <c r="I148" s="33"/>
      <c r="J148" s="33"/>
      <c r="K148" s="33"/>
      <c r="L148" s="33"/>
    </row>
    <row r="149" spans="9:12" x14ac:dyDescent="0.25">
      <c r="I149" s="33"/>
      <c r="J149" s="33"/>
      <c r="K149" s="33"/>
      <c r="L149" s="33"/>
    </row>
    <row r="150" spans="9:12" x14ac:dyDescent="0.25">
      <c r="I150" s="33"/>
      <c r="J150" s="33"/>
      <c r="K150" s="33"/>
      <c r="L150" s="33"/>
    </row>
    <row r="151" spans="9:12" x14ac:dyDescent="0.25">
      <c r="I151" s="33"/>
      <c r="J151" s="33"/>
      <c r="K151" s="33"/>
      <c r="L151" s="33"/>
    </row>
    <row r="152" spans="9:12" x14ac:dyDescent="0.25">
      <c r="I152" s="33"/>
      <c r="J152" s="33"/>
      <c r="K152" s="33"/>
      <c r="L152" s="33"/>
    </row>
    <row r="153" spans="9:12" x14ac:dyDescent="0.25">
      <c r="I153" s="33"/>
      <c r="J153" s="33"/>
      <c r="K153" s="33"/>
      <c r="L153" s="33"/>
    </row>
    <row r="154" spans="9:12" x14ac:dyDescent="0.25">
      <c r="I154" s="33"/>
      <c r="J154" s="33"/>
      <c r="K154" s="33"/>
      <c r="L154" s="33"/>
    </row>
    <row r="155" spans="9:12" x14ac:dyDescent="0.25">
      <c r="I155" s="33"/>
      <c r="J155" s="33"/>
      <c r="K155" s="33"/>
      <c r="L155" s="33"/>
    </row>
    <row r="156" spans="9:12" x14ac:dyDescent="0.25">
      <c r="I156" s="33"/>
      <c r="J156" s="33"/>
      <c r="K156" s="33"/>
      <c r="L156" s="33"/>
    </row>
    <row r="157" spans="9:12" x14ac:dyDescent="0.25">
      <c r="I157" s="33"/>
      <c r="J157" s="33"/>
      <c r="K157" s="33"/>
      <c r="L157" s="33"/>
    </row>
    <row r="158" spans="9:12" x14ac:dyDescent="0.25">
      <c r="I158" s="33"/>
      <c r="J158" s="33"/>
      <c r="K158" s="33"/>
      <c r="L158" s="33"/>
    </row>
    <row r="159" spans="9:12" x14ac:dyDescent="0.25">
      <c r="I159" s="33"/>
      <c r="J159" s="33"/>
      <c r="K159" s="33"/>
      <c r="L159" s="33"/>
    </row>
    <row r="160" spans="9:12" x14ac:dyDescent="0.25">
      <c r="I160" s="33"/>
      <c r="J160" s="33"/>
      <c r="K160" s="33"/>
      <c r="L160" s="33"/>
    </row>
    <row r="161" spans="9:12" x14ac:dyDescent="0.25">
      <c r="I161" s="33"/>
      <c r="J161" s="33"/>
      <c r="K161" s="33"/>
      <c r="L161" s="33"/>
    </row>
    <row r="162" spans="9:12" x14ac:dyDescent="0.25">
      <c r="I162" s="33"/>
      <c r="J162" s="33"/>
      <c r="K162" s="33"/>
      <c r="L162" s="33"/>
    </row>
    <row r="163" spans="9:12" x14ac:dyDescent="0.25">
      <c r="I163" s="33"/>
      <c r="J163" s="33"/>
      <c r="K163" s="33"/>
      <c r="L163" s="33"/>
    </row>
  </sheetData>
  <sheetProtection formatCells="0" insertHyperlinks="0" autoFilter="0"/>
  <autoFilter ref="A4:BC56" xr:uid="{00000000-0009-0000-0000-000001000000}"/>
  <sortState xmlns:xlrd2="http://schemas.microsoft.com/office/spreadsheetml/2017/richdata2" ref="A5:BL140">
    <sortCondition ref="A5"/>
  </sortState>
  <mergeCells count="52">
    <mergeCell ref="BA1:BA4"/>
    <mergeCell ref="BB1:BB4"/>
    <mergeCell ref="BC1:BC4"/>
    <mergeCell ref="AV3:AV4"/>
    <mergeCell ref="AW3:AW4"/>
    <mergeCell ref="AX2:AX4"/>
    <mergeCell ref="AY1:AY4"/>
    <mergeCell ref="AZ1:AZ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2:AP4"/>
    <mergeCell ref="AD3:AD4"/>
    <mergeCell ref="AE3:AE4"/>
    <mergeCell ref="AF3:AF4"/>
    <mergeCell ref="AG3:AG4"/>
    <mergeCell ref="AH2:AH4"/>
    <mergeCell ref="Y3:Y4"/>
    <mergeCell ref="Z3:Z4"/>
    <mergeCell ref="AA3:AA4"/>
    <mergeCell ref="AB3:AB4"/>
    <mergeCell ref="AC2:AC4"/>
    <mergeCell ref="E3:N3"/>
    <mergeCell ref="AI3:AK3"/>
    <mergeCell ref="A3:A4"/>
    <mergeCell ref="B3:B4"/>
    <mergeCell ref="C3:C4"/>
    <mergeCell ref="D3:D4"/>
    <mergeCell ref="O2:O4"/>
    <mergeCell ref="P3:P4"/>
    <mergeCell ref="Q3:Q4"/>
    <mergeCell ref="R3:R4"/>
    <mergeCell ref="S3:S4"/>
    <mergeCell ref="T2:T4"/>
    <mergeCell ref="U3:U4"/>
    <mergeCell ref="V2:V4"/>
    <mergeCell ref="W3:W4"/>
    <mergeCell ref="X3:X4"/>
    <mergeCell ref="D1:V1"/>
    <mergeCell ref="W1:AW1"/>
    <mergeCell ref="D2:N2"/>
    <mergeCell ref="P2:S2"/>
    <mergeCell ref="W2:Z2"/>
    <mergeCell ref="AD2:AG2"/>
    <mergeCell ref="AI2:AO2"/>
    <mergeCell ref="AQ2:AW2"/>
  </mergeCells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327"/>
  <sheetViews>
    <sheetView zoomScaleNormal="100" workbookViewId="0">
      <pane xSplit="3" ySplit="4" topLeftCell="X5" activePane="bottomRight" state="frozen"/>
      <selection pane="topRight"/>
      <selection pane="bottomLeft"/>
      <selection pane="bottomRight" activeCell="AA102" sqref="AA102"/>
    </sheetView>
  </sheetViews>
  <sheetFormatPr defaultColWidth="9" defaultRowHeight="13" x14ac:dyDescent="0.25"/>
  <cols>
    <col min="1" max="1" width="14.08203125" style="2" customWidth="1"/>
    <col min="2" max="2" width="6.58203125" style="27" customWidth="1"/>
    <col min="3" max="4" width="12.58203125" style="2" customWidth="1"/>
    <col min="5" max="5" width="11.83203125" style="2" customWidth="1"/>
    <col min="6" max="6" width="15.58203125" style="2" customWidth="1"/>
    <col min="7" max="8" width="11.83203125" style="2" customWidth="1"/>
    <col min="9" max="9" width="10" style="1" customWidth="1"/>
    <col min="10" max="10" width="11.83203125" style="1" customWidth="1"/>
    <col min="11" max="11" width="13.83203125" style="1" customWidth="1"/>
    <col min="12" max="12" width="34.58203125" style="1" customWidth="1"/>
    <col min="13" max="13" width="10" style="2" customWidth="1"/>
    <col min="14" max="14" width="13.83203125" style="2" customWidth="1"/>
    <col min="15" max="15" width="11.5" style="2" customWidth="1"/>
    <col min="16" max="16" width="15.58203125" style="2" customWidth="1"/>
    <col min="17" max="17" width="10.58203125" style="2" customWidth="1"/>
    <col min="18" max="18" width="43.58203125" style="2" customWidth="1"/>
    <col min="19" max="19" width="12.58203125" style="2" customWidth="1"/>
    <col min="20" max="20" width="6.83203125" style="2" customWidth="1"/>
    <col min="21" max="21" width="32.58203125" style="2" customWidth="1"/>
    <col min="22" max="22" width="6.83203125" style="2" customWidth="1"/>
    <col min="23" max="23" width="154.58203125" style="2" customWidth="1"/>
    <col min="24" max="24" width="8.58203125" style="2" customWidth="1"/>
    <col min="25" max="25" width="25.33203125" style="2" customWidth="1"/>
    <col min="26" max="26" width="12.58203125" style="2" customWidth="1"/>
    <col min="27" max="27" width="59.08203125" style="2" customWidth="1"/>
    <col min="28" max="28" width="22.58203125" style="2" customWidth="1"/>
    <col min="29" max="29" width="18.58203125" style="2" customWidth="1"/>
    <col min="30" max="30" width="39.08203125" style="2" customWidth="1"/>
    <col min="31" max="31" width="18.58203125" style="2" customWidth="1"/>
    <col min="32" max="32" width="34.08203125" style="2" customWidth="1"/>
    <col min="33" max="34" width="18.58203125" style="2" customWidth="1"/>
    <col min="35" max="36" width="79.5" style="2" customWidth="1"/>
    <col min="37" max="37" width="8.33203125" style="2" customWidth="1"/>
    <col min="38" max="38" width="21" style="2" customWidth="1"/>
    <col min="39" max="39" width="5.08203125" style="2" customWidth="1"/>
    <col min="40" max="40" width="75" style="2" customWidth="1"/>
    <col min="41" max="41" width="5.08203125" style="2" customWidth="1"/>
    <col min="42" max="42" width="20.58203125" style="2" customWidth="1"/>
    <col min="43" max="43" width="10.58203125" style="2" customWidth="1"/>
    <col min="44" max="44" width="5.08203125" style="2" customWidth="1"/>
    <col min="45" max="45" width="8.58203125" style="2" customWidth="1"/>
    <col min="46" max="46" width="33" style="2" customWidth="1"/>
    <col min="47" max="47" width="12.58203125" style="2" customWidth="1"/>
    <col min="48" max="48" width="17.83203125" style="2" customWidth="1"/>
    <col min="49" max="49" width="16.58203125" style="2" customWidth="1"/>
    <col min="50" max="50" width="18.58203125" style="2" customWidth="1"/>
    <col min="51" max="51" width="14.58203125" style="2" customWidth="1"/>
    <col min="52" max="52" width="18.58203125" style="2" customWidth="1"/>
    <col min="53" max="53" width="11.5" style="2" customWidth="1"/>
    <col min="54" max="54" width="8.58203125" style="2" customWidth="1"/>
    <col min="55" max="55" width="10.58203125" style="2" customWidth="1"/>
    <col min="56" max="63" width="10.33203125" style="2" customWidth="1"/>
    <col min="64" max="16384" width="9" style="2"/>
  </cols>
  <sheetData>
    <row r="1" spans="1:63" x14ac:dyDescent="0.25">
      <c r="A1" s="4"/>
      <c r="B1" s="28"/>
      <c r="C1" s="5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7" t="s">
        <v>1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0"/>
      <c r="AY1" s="88" t="s">
        <v>2</v>
      </c>
      <c r="AZ1" s="89" t="s">
        <v>3</v>
      </c>
      <c r="BA1" s="85" t="s">
        <v>4</v>
      </c>
      <c r="BB1" s="86" t="s">
        <v>5</v>
      </c>
      <c r="BC1" s="87" t="s">
        <v>6</v>
      </c>
      <c r="BD1" s="1"/>
      <c r="BE1" s="1"/>
      <c r="BF1" s="1"/>
      <c r="BG1" s="1"/>
      <c r="BH1" s="1"/>
      <c r="BI1" s="1"/>
      <c r="BJ1" s="1"/>
      <c r="BK1" s="1"/>
    </row>
    <row r="2" spans="1:63" x14ac:dyDescent="0.25">
      <c r="A2" s="4"/>
      <c r="B2" s="28"/>
      <c r="C2" s="5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 t="s">
        <v>8</v>
      </c>
      <c r="P2" s="69" t="s">
        <v>9</v>
      </c>
      <c r="Q2" s="69"/>
      <c r="R2" s="69"/>
      <c r="S2" s="69"/>
      <c r="T2" s="69" t="s">
        <v>8</v>
      </c>
      <c r="U2" s="11" t="s">
        <v>10</v>
      </c>
      <c r="V2" s="82" t="s">
        <v>8</v>
      </c>
      <c r="W2" s="84" t="s">
        <v>11</v>
      </c>
      <c r="X2" s="84"/>
      <c r="Y2" s="84"/>
      <c r="Z2" s="84"/>
      <c r="AA2" s="12"/>
      <c r="AB2" s="12"/>
      <c r="AC2" s="84" t="s">
        <v>12</v>
      </c>
      <c r="AD2" s="73" t="s">
        <v>13</v>
      </c>
      <c r="AE2" s="73"/>
      <c r="AF2" s="73"/>
      <c r="AG2" s="73"/>
      <c r="AH2" s="73" t="s">
        <v>14</v>
      </c>
      <c r="AI2" s="74" t="s">
        <v>15</v>
      </c>
      <c r="AJ2" s="74"/>
      <c r="AK2" s="74"/>
      <c r="AL2" s="74"/>
      <c r="AM2" s="74"/>
      <c r="AN2" s="74"/>
      <c r="AO2" s="74"/>
      <c r="AP2" s="74" t="s">
        <v>16</v>
      </c>
      <c r="AQ2" s="75" t="s">
        <v>17</v>
      </c>
      <c r="AR2" s="75"/>
      <c r="AS2" s="75"/>
      <c r="AT2" s="75"/>
      <c r="AU2" s="75"/>
      <c r="AV2" s="75"/>
      <c r="AW2" s="75"/>
      <c r="AX2" s="75" t="s">
        <v>18</v>
      </c>
      <c r="AY2" s="77"/>
      <c r="AZ2" s="77"/>
      <c r="BA2" s="77"/>
      <c r="BB2" s="77"/>
      <c r="BC2" s="77"/>
      <c r="BD2" s="1"/>
      <c r="BE2" s="1"/>
      <c r="BF2" s="1"/>
      <c r="BG2" s="1"/>
      <c r="BH2" s="1"/>
      <c r="BI2" s="1"/>
      <c r="BJ2" s="1"/>
      <c r="BK2" s="1"/>
    </row>
    <row r="3" spans="1:63" x14ac:dyDescent="0.25">
      <c r="A3" s="78" t="s">
        <v>19</v>
      </c>
      <c r="B3" s="94" t="s">
        <v>20</v>
      </c>
      <c r="C3" s="79" t="s">
        <v>21</v>
      </c>
      <c r="D3" s="68" t="s">
        <v>22</v>
      </c>
      <c r="E3" s="76" t="s">
        <v>23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69" t="s">
        <v>24</v>
      </c>
      <c r="Q3" s="69" t="s">
        <v>25</v>
      </c>
      <c r="R3" s="69" t="s">
        <v>26</v>
      </c>
      <c r="S3" s="69" t="s">
        <v>27</v>
      </c>
      <c r="T3" s="77"/>
      <c r="U3" s="82" t="s">
        <v>28</v>
      </c>
      <c r="V3" s="77"/>
      <c r="W3" s="84" t="s">
        <v>29</v>
      </c>
      <c r="X3" s="84" t="s">
        <v>30</v>
      </c>
      <c r="Y3" s="84" t="s">
        <v>31</v>
      </c>
      <c r="Z3" s="84" t="s">
        <v>32</v>
      </c>
      <c r="AA3" s="84" t="s">
        <v>33</v>
      </c>
      <c r="AB3" s="84" t="s">
        <v>34</v>
      </c>
      <c r="AC3" s="77"/>
      <c r="AD3" s="73" t="s">
        <v>35</v>
      </c>
      <c r="AE3" s="73" t="s">
        <v>36</v>
      </c>
      <c r="AF3" s="73" t="s">
        <v>37</v>
      </c>
      <c r="AG3" s="73" t="s">
        <v>38</v>
      </c>
      <c r="AH3" s="77"/>
      <c r="AI3" s="92" t="s">
        <v>39</v>
      </c>
      <c r="AJ3" s="93"/>
      <c r="AK3" s="93"/>
      <c r="AL3" s="74" t="s">
        <v>40</v>
      </c>
      <c r="AM3" s="74" t="s">
        <v>41</v>
      </c>
      <c r="AN3" s="74" t="s">
        <v>42</v>
      </c>
      <c r="AO3" s="74" t="s">
        <v>41</v>
      </c>
      <c r="AP3" s="77"/>
      <c r="AQ3" s="75" t="s">
        <v>43</v>
      </c>
      <c r="AR3" s="75" t="s">
        <v>41</v>
      </c>
      <c r="AS3" s="75" t="s">
        <v>44</v>
      </c>
      <c r="AT3" s="75" t="s">
        <v>45</v>
      </c>
      <c r="AU3" s="75" t="s">
        <v>46</v>
      </c>
      <c r="AV3" s="75" t="s">
        <v>47</v>
      </c>
      <c r="AW3" s="75" t="s">
        <v>48</v>
      </c>
      <c r="AX3" s="77"/>
      <c r="AY3" s="77"/>
      <c r="AZ3" s="77"/>
      <c r="BA3" s="77"/>
      <c r="BB3" s="77"/>
      <c r="BC3" s="77"/>
      <c r="BD3" s="1"/>
      <c r="BE3" s="1"/>
      <c r="BF3" s="1"/>
      <c r="BG3" s="1"/>
      <c r="BH3" s="1"/>
      <c r="BI3" s="1"/>
      <c r="BJ3" s="1"/>
      <c r="BK3" s="1"/>
    </row>
    <row r="4" spans="1:63" x14ac:dyDescent="0.25">
      <c r="A4" s="77"/>
      <c r="B4" s="95"/>
      <c r="C4" s="80"/>
      <c r="D4" s="77"/>
      <c r="E4" s="6" t="s">
        <v>49</v>
      </c>
      <c r="F4" s="6" t="s">
        <v>50</v>
      </c>
      <c r="G4" s="6" t="s">
        <v>51</v>
      </c>
      <c r="H4" s="6" t="s">
        <v>52</v>
      </c>
      <c r="I4" s="6" t="s">
        <v>276</v>
      </c>
      <c r="J4" s="6" t="s">
        <v>54</v>
      </c>
      <c r="K4" s="6" t="s">
        <v>55</v>
      </c>
      <c r="L4" s="6" t="s">
        <v>56</v>
      </c>
      <c r="M4" s="6" t="s">
        <v>23</v>
      </c>
      <c r="N4" s="6" t="s">
        <v>57</v>
      </c>
      <c r="O4" s="77"/>
      <c r="P4" s="77"/>
      <c r="Q4" s="77"/>
      <c r="R4" s="78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29" t="s">
        <v>58</v>
      </c>
      <c r="AJ4" s="29" t="s">
        <v>59</v>
      </c>
      <c r="AK4" s="30" t="s">
        <v>60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1"/>
      <c r="BE4" s="1"/>
      <c r="BF4" s="1"/>
      <c r="BG4" s="1"/>
      <c r="BH4" s="1"/>
      <c r="BI4" s="1"/>
      <c r="BJ4" s="1"/>
      <c r="BK4" s="1"/>
    </row>
    <row r="5" spans="1:63" s="27" customFormat="1" x14ac:dyDescent="0.25">
      <c r="A5" s="28" t="s">
        <v>437</v>
      </c>
      <c r="B5" s="28" t="s">
        <v>1333</v>
      </c>
      <c r="C5" s="28" t="s">
        <v>438</v>
      </c>
      <c r="D5" s="44">
        <v>58.323684210526302</v>
      </c>
      <c r="E5" s="44" t="s">
        <v>169</v>
      </c>
      <c r="F5" s="44">
        <v>8</v>
      </c>
      <c r="G5" s="28" t="s">
        <v>169</v>
      </c>
      <c r="H5" s="44">
        <v>7</v>
      </c>
      <c r="I5" s="28"/>
      <c r="J5" s="28"/>
      <c r="K5" s="28"/>
      <c r="L5" s="28"/>
      <c r="M5" s="31"/>
      <c r="N5" s="28">
        <f>(F5+H5+I5+K5+M5)</f>
        <v>15</v>
      </c>
      <c r="O5" s="28">
        <f>(D5+N5)*0.3</f>
        <v>21.997105263157888</v>
      </c>
      <c r="P5" s="28">
        <v>1.7130000000000001</v>
      </c>
      <c r="Q5" s="28">
        <f>P5*10+50</f>
        <v>67.13</v>
      </c>
      <c r="R5" s="28"/>
      <c r="S5" s="28"/>
      <c r="T5" s="28">
        <f>(Q5+S5)*0.6</f>
        <v>40.277999999999999</v>
      </c>
      <c r="U5" s="28">
        <v>0</v>
      </c>
      <c r="V5" s="46">
        <v>0</v>
      </c>
      <c r="W5" s="28"/>
      <c r="X5" s="28"/>
      <c r="Y5" s="28"/>
      <c r="Z5" s="28"/>
      <c r="AA5" s="48"/>
      <c r="AB5" s="48"/>
      <c r="AC5" s="28">
        <f>X5+Z5+AB5</f>
        <v>0</v>
      </c>
      <c r="AD5" s="28"/>
      <c r="AE5" s="28"/>
      <c r="AF5" s="28"/>
      <c r="AG5" s="28"/>
      <c r="AH5" s="28">
        <f t="shared" ref="AH5:AH29" si="0">AE5+AG5</f>
        <v>0</v>
      </c>
      <c r="AI5" s="28"/>
      <c r="AJ5" s="28"/>
      <c r="AK5" s="31"/>
      <c r="AL5" s="28"/>
      <c r="AM5" s="28"/>
      <c r="AN5" s="28"/>
      <c r="AO5" s="28"/>
      <c r="AP5" s="28">
        <f t="shared" ref="AP5:AP36" si="1">SUM(AK5,AM5,AO5)</f>
        <v>0</v>
      </c>
      <c r="AQ5" s="31"/>
      <c r="AR5" s="28"/>
      <c r="AS5" s="28"/>
      <c r="AT5" s="28"/>
      <c r="AU5" s="28"/>
      <c r="AV5" s="28"/>
      <c r="AW5" s="28"/>
      <c r="AX5" s="28">
        <f>AU5+AW5+AR5</f>
        <v>0</v>
      </c>
      <c r="AY5" s="28">
        <f>O5+T5+V5</f>
        <v>62.275105263157883</v>
      </c>
      <c r="AZ5" s="28">
        <f>AC5+AH5+AP5+AX5</f>
        <v>0</v>
      </c>
      <c r="BA5" s="28">
        <f>AY5+AZ5</f>
        <v>62.275105263157883</v>
      </c>
      <c r="BB5" s="28">
        <f>RANK(P5,P:P)</f>
        <v>108</v>
      </c>
      <c r="BC5" s="28">
        <f>RANK(BA5,BA:BA)</f>
        <v>108</v>
      </c>
      <c r="BD5" s="28">
        <f>RANK(T5,T:T)</f>
        <v>108</v>
      </c>
      <c r="BE5" s="47"/>
      <c r="BF5" s="47"/>
      <c r="BG5" s="47"/>
      <c r="BH5" s="47"/>
      <c r="BI5" s="47"/>
      <c r="BJ5" s="47"/>
      <c r="BK5" s="47"/>
    </row>
    <row r="6" spans="1:63" s="27" customFormat="1" x14ac:dyDescent="0.25">
      <c r="A6" s="28" t="s">
        <v>437</v>
      </c>
      <c r="B6" s="28" t="s">
        <v>439</v>
      </c>
      <c r="C6" s="28" t="s">
        <v>440</v>
      </c>
      <c r="D6" s="44">
        <v>59.3894736842105</v>
      </c>
      <c r="E6" s="44" t="s">
        <v>169</v>
      </c>
      <c r="F6" s="44">
        <v>8</v>
      </c>
      <c r="G6" s="44" t="s">
        <v>64</v>
      </c>
      <c r="H6" s="44">
        <v>8</v>
      </c>
      <c r="I6" s="28"/>
      <c r="J6" s="28"/>
      <c r="K6" s="28"/>
      <c r="L6" s="28"/>
      <c r="M6" s="31"/>
      <c r="N6" s="28">
        <f t="shared" ref="N6:N37" si="2">(F6+H6+I6+K6+M6)</f>
        <v>16</v>
      </c>
      <c r="O6" s="28">
        <f t="shared" ref="O6:O37" si="3">(D6+N6)*0.3</f>
        <v>22.616842105263149</v>
      </c>
      <c r="P6" s="28">
        <v>3.1720000000000002</v>
      </c>
      <c r="Q6" s="28">
        <f t="shared" ref="Q6:Q37" si="4">P6*10+50</f>
        <v>81.72</v>
      </c>
      <c r="R6" s="28"/>
      <c r="S6" s="28"/>
      <c r="T6" s="28">
        <f t="shared" ref="T6:T37" si="5">(Q6+S6)*0.6</f>
        <v>49.031999999999996</v>
      </c>
      <c r="U6" s="28">
        <v>75</v>
      </c>
      <c r="V6" s="46">
        <v>7.5</v>
      </c>
      <c r="W6" s="28"/>
      <c r="X6" s="28"/>
      <c r="Y6" s="28"/>
      <c r="Z6" s="28"/>
      <c r="AA6" s="45"/>
      <c r="AB6" s="45"/>
      <c r="AC6" s="28">
        <f t="shared" ref="AC6:AC37" si="6">X6+Z6+AB6</f>
        <v>0</v>
      </c>
      <c r="AD6" s="28"/>
      <c r="AE6" s="28"/>
      <c r="AF6" s="28"/>
      <c r="AG6" s="28"/>
      <c r="AH6" s="28">
        <f t="shared" si="0"/>
        <v>0</v>
      </c>
      <c r="AI6" s="28"/>
      <c r="AJ6" s="28"/>
      <c r="AK6" s="31"/>
      <c r="AL6" s="28"/>
      <c r="AM6" s="28"/>
      <c r="AN6" s="28"/>
      <c r="AO6" s="28"/>
      <c r="AP6" s="28">
        <f t="shared" si="1"/>
        <v>0</v>
      </c>
      <c r="AQ6" s="31"/>
      <c r="AR6" s="28"/>
      <c r="AS6" s="28"/>
      <c r="AT6" s="28"/>
      <c r="AU6" s="28"/>
      <c r="AV6" s="28"/>
      <c r="AW6" s="28"/>
      <c r="AX6" s="28">
        <f t="shared" ref="AX6:AX69" si="7">AU6+AW6+AR6</f>
        <v>0</v>
      </c>
      <c r="AY6" s="28">
        <f t="shared" ref="AY6:AY37" si="8">O6+T6+V6</f>
        <v>79.148842105263142</v>
      </c>
      <c r="AZ6" s="28">
        <f t="shared" ref="AZ6:AZ37" si="9">AC6+AH6+AP6+AX6</f>
        <v>0</v>
      </c>
      <c r="BA6" s="28">
        <f t="shared" ref="BA6:BA37" si="10">AY6+AZ6</f>
        <v>79.148842105263142</v>
      </c>
      <c r="BB6" s="28">
        <f t="shared" ref="BB6:BB37" si="11">RANK(P6,P:P)</f>
        <v>47</v>
      </c>
      <c r="BC6" s="28">
        <f t="shared" ref="BC6:BC37" si="12">RANK(BA6,BA:BA)</f>
        <v>58</v>
      </c>
      <c r="BD6" s="28">
        <f t="shared" ref="BD6:BD69" si="13">RANK(T6,T:T)</f>
        <v>48</v>
      </c>
      <c r="BE6" s="47"/>
      <c r="BF6" s="47"/>
      <c r="BG6" s="47"/>
      <c r="BH6" s="47"/>
      <c r="BI6" s="47"/>
      <c r="BJ6" s="47"/>
      <c r="BK6" s="47"/>
    </row>
    <row r="7" spans="1:63" s="27" customFormat="1" x14ac:dyDescent="0.25">
      <c r="A7" s="28" t="s">
        <v>437</v>
      </c>
      <c r="B7" s="28" t="s">
        <v>441</v>
      </c>
      <c r="C7" s="28" t="s">
        <v>442</v>
      </c>
      <c r="D7" s="44">
        <v>59.317631578947399</v>
      </c>
      <c r="E7" s="44" t="s">
        <v>169</v>
      </c>
      <c r="F7" s="44">
        <v>8</v>
      </c>
      <c r="G7" s="44" t="s">
        <v>64</v>
      </c>
      <c r="H7" s="44">
        <v>8</v>
      </c>
      <c r="I7" s="28">
        <v>0.9</v>
      </c>
      <c r="J7" s="28"/>
      <c r="K7" s="28"/>
      <c r="L7" s="28"/>
      <c r="M7" s="31"/>
      <c r="N7" s="28">
        <f t="shared" si="2"/>
        <v>16.899999999999999</v>
      </c>
      <c r="O7" s="28">
        <f t="shared" si="3"/>
        <v>22.865289473684218</v>
      </c>
      <c r="P7" s="28">
        <v>2.8239999999999998</v>
      </c>
      <c r="Q7" s="28">
        <f t="shared" si="4"/>
        <v>78.239999999999995</v>
      </c>
      <c r="R7" s="28"/>
      <c r="S7" s="28"/>
      <c r="T7" s="28">
        <f t="shared" si="5"/>
        <v>46.943999999999996</v>
      </c>
      <c r="U7" s="28">
        <v>72.5</v>
      </c>
      <c r="V7" s="46">
        <v>7.25</v>
      </c>
      <c r="W7" s="28"/>
      <c r="X7" s="28"/>
      <c r="Y7" s="28"/>
      <c r="Z7" s="28"/>
      <c r="AA7" s="45"/>
      <c r="AB7" s="45"/>
      <c r="AC7" s="28">
        <f t="shared" si="6"/>
        <v>0</v>
      </c>
      <c r="AD7" s="28"/>
      <c r="AE7" s="28"/>
      <c r="AF7" s="28"/>
      <c r="AG7" s="28"/>
      <c r="AH7" s="28">
        <f t="shared" si="0"/>
        <v>0</v>
      </c>
      <c r="AI7" s="28" t="s">
        <v>153</v>
      </c>
      <c r="AJ7" s="28"/>
      <c r="AK7" s="31">
        <v>0.25</v>
      </c>
      <c r="AL7" s="28"/>
      <c r="AM7" s="28"/>
      <c r="AN7" s="28"/>
      <c r="AO7" s="28"/>
      <c r="AP7" s="28">
        <f t="shared" si="1"/>
        <v>0.25</v>
      </c>
      <c r="AQ7" s="31"/>
      <c r="AR7" s="28"/>
      <c r="AS7" s="28"/>
      <c r="AT7" s="28"/>
      <c r="AU7" s="28"/>
      <c r="AV7" s="28"/>
      <c r="AW7" s="28"/>
      <c r="AX7" s="28">
        <f t="shared" si="7"/>
        <v>0</v>
      </c>
      <c r="AY7" s="28">
        <f t="shared" si="8"/>
        <v>77.059289473684217</v>
      </c>
      <c r="AZ7" s="28">
        <f t="shared" si="9"/>
        <v>0.25</v>
      </c>
      <c r="BA7" s="28">
        <f t="shared" si="10"/>
        <v>77.309289473684217</v>
      </c>
      <c r="BB7" s="28">
        <f t="shared" si="11"/>
        <v>69</v>
      </c>
      <c r="BC7" s="28">
        <f t="shared" si="12"/>
        <v>78</v>
      </c>
      <c r="BD7" s="28">
        <f t="shared" si="13"/>
        <v>69</v>
      </c>
      <c r="BE7" s="47"/>
      <c r="BF7" s="47"/>
      <c r="BG7" s="47"/>
      <c r="BH7" s="47"/>
      <c r="BI7" s="47"/>
      <c r="BJ7" s="47"/>
      <c r="BK7" s="47"/>
    </row>
    <row r="8" spans="1:63" s="27" customFormat="1" x14ac:dyDescent="0.25">
      <c r="A8" s="28" t="s">
        <v>437</v>
      </c>
      <c r="B8" s="28" t="s">
        <v>443</v>
      </c>
      <c r="C8" s="28" t="s">
        <v>444</v>
      </c>
      <c r="D8" s="44">
        <v>60.636842105263199</v>
      </c>
      <c r="E8" s="44" t="s">
        <v>169</v>
      </c>
      <c r="F8" s="44">
        <v>8</v>
      </c>
      <c r="G8" s="44" t="s">
        <v>65</v>
      </c>
      <c r="H8" s="44">
        <v>9</v>
      </c>
      <c r="I8" s="28">
        <v>1.2</v>
      </c>
      <c r="J8" s="28"/>
      <c r="K8" s="28"/>
      <c r="L8" s="28"/>
      <c r="M8" s="31"/>
      <c r="N8" s="28">
        <f t="shared" si="2"/>
        <v>18.2</v>
      </c>
      <c r="O8" s="28">
        <f t="shared" si="3"/>
        <v>23.65105263157896</v>
      </c>
      <c r="P8" s="28">
        <v>3.2719999999999998</v>
      </c>
      <c r="Q8" s="28">
        <f t="shared" si="4"/>
        <v>82.72</v>
      </c>
      <c r="R8" s="28"/>
      <c r="S8" s="28"/>
      <c r="T8" s="28">
        <f t="shared" si="5"/>
        <v>49.631999999999998</v>
      </c>
      <c r="U8" s="28">
        <v>78</v>
      </c>
      <c r="V8" s="46">
        <v>7.8</v>
      </c>
      <c r="W8" s="28"/>
      <c r="X8" s="28"/>
      <c r="Y8" s="28"/>
      <c r="Z8" s="28"/>
      <c r="AA8" s="45"/>
      <c r="AB8" s="45"/>
      <c r="AC8" s="28">
        <f t="shared" si="6"/>
        <v>0</v>
      </c>
      <c r="AD8" s="28"/>
      <c r="AE8" s="28"/>
      <c r="AF8" s="28"/>
      <c r="AG8" s="28"/>
      <c r="AH8" s="28">
        <f t="shared" si="0"/>
        <v>0</v>
      </c>
      <c r="AI8" s="28"/>
      <c r="AJ8" s="28"/>
      <c r="AK8" s="31"/>
      <c r="AL8" s="28"/>
      <c r="AM8" s="28"/>
      <c r="AN8" s="28"/>
      <c r="AO8" s="28"/>
      <c r="AP8" s="28">
        <f t="shared" si="1"/>
        <v>0</v>
      </c>
      <c r="AQ8" s="31"/>
      <c r="AR8" s="28"/>
      <c r="AS8" s="28"/>
      <c r="AT8" s="28"/>
      <c r="AU8" s="28"/>
      <c r="AV8" s="28"/>
      <c r="AW8" s="28"/>
      <c r="AX8" s="28">
        <f t="shared" si="7"/>
        <v>0</v>
      </c>
      <c r="AY8" s="28">
        <f t="shared" si="8"/>
        <v>81.083052631578951</v>
      </c>
      <c r="AZ8" s="28">
        <f t="shared" si="9"/>
        <v>0</v>
      </c>
      <c r="BA8" s="28">
        <f t="shared" si="10"/>
        <v>81.083052631578951</v>
      </c>
      <c r="BB8" s="28">
        <f t="shared" si="11"/>
        <v>41</v>
      </c>
      <c r="BC8" s="28">
        <f t="shared" si="12"/>
        <v>44</v>
      </c>
      <c r="BD8" s="28">
        <f t="shared" si="13"/>
        <v>41</v>
      </c>
      <c r="BE8" s="47"/>
      <c r="BF8" s="47"/>
      <c r="BG8" s="47"/>
      <c r="BH8" s="47"/>
      <c r="BI8" s="47"/>
      <c r="BJ8" s="47"/>
      <c r="BK8" s="47"/>
    </row>
    <row r="9" spans="1:63" s="27" customFormat="1" x14ac:dyDescent="0.25">
      <c r="A9" s="28" t="s">
        <v>437</v>
      </c>
      <c r="B9" s="28" t="s">
        <v>445</v>
      </c>
      <c r="C9" s="28" t="s">
        <v>446</v>
      </c>
      <c r="D9" s="44">
        <v>60.3675</v>
      </c>
      <c r="E9" s="44" t="s">
        <v>169</v>
      </c>
      <c r="F9" s="44">
        <v>8</v>
      </c>
      <c r="G9" s="44" t="s">
        <v>64</v>
      </c>
      <c r="H9" s="44">
        <v>8</v>
      </c>
      <c r="I9" s="28"/>
      <c r="J9" s="28"/>
      <c r="K9" s="28"/>
      <c r="L9" s="28"/>
      <c r="M9" s="31"/>
      <c r="N9" s="28">
        <f t="shared" si="2"/>
        <v>16</v>
      </c>
      <c r="O9" s="28">
        <f t="shared" si="3"/>
        <v>22.910250000000001</v>
      </c>
      <c r="P9" s="28">
        <v>2.863</v>
      </c>
      <c r="Q9" s="28">
        <f t="shared" si="4"/>
        <v>78.63</v>
      </c>
      <c r="R9" s="28"/>
      <c r="S9" s="28"/>
      <c r="T9" s="28">
        <f t="shared" si="5"/>
        <v>47.177999999999997</v>
      </c>
      <c r="U9" s="28">
        <v>76.5</v>
      </c>
      <c r="V9" s="46">
        <v>7.65</v>
      </c>
      <c r="W9" s="28"/>
      <c r="X9" s="28"/>
      <c r="Y9" s="28"/>
      <c r="Z9" s="28"/>
      <c r="AA9" s="45"/>
      <c r="AB9" s="45"/>
      <c r="AC9" s="28">
        <f t="shared" si="6"/>
        <v>0</v>
      </c>
      <c r="AD9" s="28"/>
      <c r="AE9" s="28"/>
      <c r="AF9" s="28"/>
      <c r="AG9" s="28"/>
      <c r="AH9" s="28">
        <f t="shared" si="0"/>
        <v>0</v>
      </c>
      <c r="AI9" s="28"/>
      <c r="AJ9" s="28"/>
      <c r="AK9" s="31"/>
      <c r="AL9" s="28"/>
      <c r="AM9" s="28"/>
      <c r="AN9" s="28"/>
      <c r="AO9" s="28"/>
      <c r="AP9" s="28">
        <f t="shared" si="1"/>
        <v>0</v>
      </c>
      <c r="AQ9" s="31"/>
      <c r="AR9" s="28"/>
      <c r="AS9" s="28"/>
      <c r="AT9" s="28"/>
      <c r="AU9" s="28"/>
      <c r="AV9" s="28"/>
      <c r="AW9" s="28"/>
      <c r="AX9" s="28">
        <f t="shared" si="7"/>
        <v>0</v>
      </c>
      <c r="AY9" s="28">
        <f t="shared" si="8"/>
        <v>77.738250000000008</v>
      </c>
      <c r="AZ9" s="28">
        <f t="shared" si="9"/>
        <v>0</v>
      </c>
      <c r="BA9" s="28">
        <f t="shared" si="10"/>
        <v>77.738250000000008</v>
      </c>
      <c r="BB9" s="28">
        <f t="shared" si="11"/>
        <v>67</v>
      </c>
      <c r="BC9" s="28">
        <f t="shared" si="12"/>
        <v>74</v>
      </c>
      <c r="BD9" s="28">
        <f t="shared" si="13"/>
        <v>67</v>
      </c>
      <c r="BE9" s="47"/>
      <c r="BF9" s="47"/>
      <c r="BG9" s="47"/>
      <c r="BH9" s="47"/>
      <c r="BI9" s="47"/>
      <c r="BJ9" s="47"/>
      <c r="BK9" s="47"/>
    </row>
    <row r="10" spans="1:63" s="27" customFormat="1" x14ac:dyDescent="0.25">
      <c r="A10" s="28" t="s">
        <v>437</v>
      </c>
      <c r="B10" s="28" t="s">
        <v>447</v>
      </c>
      <c r="C10" s="28" t="s">
        <v>448</v>
      </c>
      <c r="D10" s="44">
        <v>57.487631578947401</v>
      </c>
      <c r="E10" s="44" t="s">
        <v>169</v>
      </c>
      <c r="F10" s="44">
        <v>8</v>
      </c>
      <c r="G10" s="44" t="s">
        <v>169</v>
      </c>
      <c r="H10" s="44">
        <v>7</v>
      </c>
      <c r="I10" s="28"/>
      <c r="J10" s="28"/>
      <c r="K10" s="28"/>
      <c r="L10" s="28"/>
      <c r="M10" s="31"/>
      <c r="N10" s="28">
        <f t="shared" si="2"/>
        <v>15</v>
      </c>
      <c r="O10" s="28">
        <f t="shared" si="3"/>
        <v>21.746289473684218</v>
      </c>
      <c r="P10" s="28">
        <v>2.9039999999999999</v>
      </c>
      <c r="Q10" s="28">
        <f t="shared" si="4"/>
        <v>79.039999999999992</v>
      </c>
      <c r="R10" s="28"/>
      <c r="S10" s="28"/>
      <c r="T10" s="28">
        <f t="shared" si="5"/>
        <v>47.423999999999992</v>
      </c>
      <c r="U10" s="28">
        <v>69</v>
      </c>
      <c r="V10" s="46">
        <v>6.9</v>
      </c>
      <c r="W10" s="28"/>
      <c r="X10" s="28"/>
      <c r="Y10" s="28"/>
      <c r="Z10" s="28"/>
      <c r="AA10" s="45"/>
      <c r="AB10" s="45"/>
      <c r="AC10" s="28">
        <f t="shared" si="6"/>
        <v>0</v>
      </c>
      <c r="AD10" s="28"/>
      <c r="AE10" s="28"/>
      <c r="AF10" s="28"/>
      <c r="AG10" s="28"/>
      <c r="AH10" s="28">
        <f t="shared" si="0"/>
        <v>0</v>
      </c>
      <c r="AI10" s="28"/>
      <c r="AJ10" s="28"/>
      <c r="AK10" s="31"/>
      <c r="AL10" s="28" t="s">
        <v>149</v>
      </c>
      <c r="AM10" s="28">
        <v>0.25</v>
      </c>
      <c r="AN10" s="28"/>
      <c r="AO10" s="28"/>
      <c r="AP10" s="28">
        <f t="shared" si="1"/>
        <v>0.25</v>
      </c>
      <c r="AQ10" s="31"/>
      <c r="AR10" s="28"/>
      <c r="AS10" s="28"/>
      <c r="AT10" s="28"/>
      <c r="AU10" s="28"/>
      <c r="AV10" s="28"/>
      <c r="AW10" s="28"/>
      <c r="AX10" s="28">
        <f t="shared" si="7"/>
        <v>0</v>
      </c>
      <c r="AY10" s="28">
        <f t="shared" si="8"/>
        <v>76.070289473684213</v>
      </c>
      <c r="AZ10" s="28">
        <f t="shared" si="9"/>
        <v>0.25</v>
      </c>
      <c r="BA10" s="28">
        <f t="shared" si="10"/>
        <v>76.320289473684213</v>
      </c>
      <c r="BB10" s="28">
        <f t="shared" si="11"/>
        <v>62</v>
      </c>
      <c r="BC10" s="28">
        <f t="shared" si="12"/>
        <v>84</v>
      </c>
      <c r="BD10" s="28">
        <f t="shared" si="13"/>
        <v>62</v>
      </c>
      <c r="BE10" s="47"/>
      <c r="BF10" s="47"/>
      <c r="BG10" s="47"/>
      <c r="BH10" s="47"/>
      <c r="BI10" s="47"/>
      <c r="BJ10" s="47"/>
      <c r="BK10" s="47"/>
    </row>
    <row r="11" spans="1:63" s="27" customFormat="1" x14ac:dyDescent="0.25">
      <c r="A11" s="28" t="s">
        <v>437</v>
      </c>
      <c r="B11" s="28" t="s">
        <v>449</v>
      </c>
      <c r="C11" s="28" t="s">
        <v>450</v>
      </c>
      <c r="D11" s="44">
        <v>60.573684210526302</v>
      </c>
      <c r="E11" s="44" t="s">
        <v>169</v>
      </c>
      <c r="F11" s="44">
        <v>8</v>
      </c>
      <c r="G11" s="44" t="s">
        <v>169</v>
      </c>
      <c r="H11" s="44">
        <v>7</v>
      </c>
      <c r="I11" s="28"/>
      <c r="J11" s="28"/>
      <c r="K11" s="28"/>
      <c r="L11" s="28"/>
      <c r="M11" s="31"/>
      <c r="N11" s="28">
        <f t="shared" si="2"/>
        <v>15</v>
      </c>
      <c r="O11" s="28">
        <f t="shared" si="3"/>
        <v>22.672105263157889</v>
      </c>
      <c r="P11" s="28">
        <v>3.7</v>
      </c>
      <c r="Q11" s="28">
        <f t="shared" si="4"/>
        <v>87</v>
      </c>
      <c r="R11" s="28"/>
      <c r="S11" s="28"/>
      <c r="T11" s="28">
        <f t="shared" si="5"/>
        <v>52.199999999999996</v>
      </c>
      <c r="U11" s="28">
        <v>71</v>
      </c>
      <c r="V11" s="46">
        <v>7.1</v>
      </c>
      <c r="W11" s="28"/>
      <c r="X11" s="28"/>
      <c r="Y11" s="28"/>
      <c r="Z11" s="28"/>
      <c r="AA11" s="45"/>
      <c r="AB11" s="45"/>
      <c r="AC11" s="28">
        <f t="shared" si="6"/>
        <v>0</v>
      </c>
      <c r="AD11" s="28"/>
      <c r="AE11" s="28"/>
      <c r="AF11" s="28"/>
      <c r="AG11" s="28"/>
      <c r="AH11" s="28">
        <f t="shared" si="0"/>
        <v>0</v>
      </c>
      <c r="AI11" s="28"/>
      <c r="AJ11" s="28"/>
      <c r="AK11" s="31"/>
      <c r="AL11" s="28"/>
      <c r="AM11" s="28"/>
      <c r="AN11" s="28"/>
      <c r="AO11" s="28"/>
      <c r="AP11" s="28">
        <f t="shared" si="1"/>
        <v>0</v>
      </c>
      <c r="AQ11" s="31"/>
      <c r="AR11" s="28"/>
      <c r="AS11" s="28"/>
      <c r="AT11" s="28"/>
      <c r="AU11" s="28"/>
      <c r="AV11" s="28"/>
      <c r="AW11" s="28"/>
      <c r="AX11" s="28">
        <f t="shared" si="7"/>
        <v>0</v>
      </c>
      <c r="AY11" s="28">
        <f t="shared" si="8"/>
        <v>81.972105263157886</v>
      </c>
      <c r="AZ11" s="28">
        <f t="shared" si="9"/>
        <v>0</v>
      </c>
      <c r="BA11" s="28">
        <f t="shared" si="10"/>
        <v>81.972105263157886</v>
      </c>
      <c r="BB11" s="28">
        <f t="shared" si="11"/>
        <v>20</v>
      </c>
      <c r="BC11" s="28">
        <f t="shared" si="12"/>
        <v>40</v>
      </c>
      <c r="BD11" s="28">
        <f t="shared" si="13"/>
        <v>20</v>
      </c>
      <c r="BE11" s="47"/>
      <c r="BF11" s="47"/>
      <c r="BG11" s="47"/>
      <c r="BH11" s="47"/>
      <c r="BI11" s="47"/>
      <c r="BJ11" s="47"/>
      <c r="BK11" s="47"/>
    </row>
    <row r="12" spans="1:63" s="27" customFormat="1" x14ac:dyDescent="0.25">
      <c r="A12" s="28" t="s">
        <v>437</v>
      </c>
      <c r="B12" s="28" t="s">
        <v>451</v>
      </c>
      <c r="C12" s="28" t="s">
        <v>452</v>
      </c>
      <c r="D12" s="44">
        <v>60.693513513513501</v>
      </c>
      <c r="E12" s="44" t="s">
        <v>169</v>
      </c>
      <c r="F12" s="44">
        <v>8</v>
      </c>
      <c r="G12" s="44" t="s">
        <v>65</v>
      </c>
      <c r="H12" s="44">
        <v>9</v>
      </c>
      <c r="I12" s="28">
        <v>7.5</v>
      </c>
      <c r="J12" s="28"/>
      <c r="K12" s="28"/>
      <c r="L12" s="28"/>
      <c r="M12" s="31"/>
      <c r="N12" s="28">
        <f t="shared" si="2"/>
        <v>24.5</v>
      </c>
      <c r="O12" s="28">
        <f t="shared" si="3"/>
        <v>25.558054054054047</v>
      </c>
      <c r="P12" s="28">
        <v>4.3410000000000002</v>
      </c>
      <c r="Q12" s="28">
        <f t="shared" si="4"/>
        <v>93.41</v>
      </c>
      <c r="R12" s="28" t="s">
        <v>453</v>
      </c>
      <c r="S12" s="28">
        <v>0.3</v>
      </c>
      <c r="T12" s="28">
        <f t="shared" si="5"/>
        <v>56.225999999999992</v>
      </c>
      <c r="U12" s="28">
        <v>73.5</v>
      </c>
      <c r="V12" s="46">
        <v>7.35</v>
      </c>
      <c r="W12" s="28" t="s">
        <v>454</v>
      </c>
      <c r="X12" s="31">
        <v>4.4000000000000004</v>
      </c>
      <c r="Y12" s="28"/>
      <c r="Z12" s="28"/>
      <c r="AA12" s="45"/>
      <c r="AB12" s="45"/>
      <c r="AC12" s="28">
        <f t="shared" si="6"/>
        <v>4.4000000000000004</v>
      </c>
      <c r="AD12" s="28"/>
      <c r="AE12" s="28"/>
      <c r="AF12" s="28"/>
      <c r="AG12" s="28"/>
      <c r="AH12" s="28">
        <f t="shared" si="0"/>
        <v>0</v>
      </c>
      <c r="AI12" s="28"/>
      <c r="AJ12" s="28" t="s">
        <v>153</v>
      </c>
      <c r="AK12" s="31">
        <v>0.25</v>
      </c>
      <c r="AL12" s="55" t="s">
        <v>194</v>
      </c>
      <c r="AM12" s="28">
        <v>0.2</v>
      </c>
      <c r="AN12" s="28"/>
      <c r="AO12" s="28"/>
      <c r="AP12" s="28">
        <f t="shared" si="1"/>
        <v>0.45</v>
      </c>
      <c r="AQ12" s="31"/>
      <c r="AR12" s="28"/>
      <c r="AS12" s="28"/>
      <c r="AT12" s="28"/>
      <c r="AU12" s="28"/>
      <c r="AV12" s="28"/>
      <c r="AW12" s="28"/>
      <c r="AX12" s="28">
        <f t="shared" si="7"/>
        <v>0</v>
      </c>
      <c r="AY12" s="28">
        <f t="shared" si="8"/>
        <v>89.134054054054033</v>
      </c>
      <c r="AZ12" s="28">
        <f t="shared" si="9"/>
        <v>4.8500000000000005</v>
      </c>
      <c r="BA12" s="28">
        <f t="shared" si="10"/>
        <v>93.984054054054027</v>
      </c>
      <c r="BB12" s="28">
        <f t="shared" si="11"/>
        <v>3</v>
      </c>
      <c r="BC12" s="28">
        <f t="shared" si="12"/>
        <v>6</v>
      </c>
      <c r="BD12" s="28">
        <f t="shared" si="13"/>
        <v>3</v>
      </c>
      <c r="BE12" s="47"/>
      <c r="BF12" s="47"/>
      <c r="BG12" s="47"/>
      <c r="BH12" s="47"/>
      <c r="BI12" s="47"/>
      <c r="BJ12" s="47"/>
      <c r="BK12" s="47"/>
    </row>
    <row r="13" spans="1:63" s="27" customFormat="1" x14ac:dyDescent="0.25">
      <c r="A13" s="28" t="s">
        <v>437</v>
      </c>
      <c r="B13" s="28" t="s">
        <v>455</v>
      </c>
      <c r="C13" s="28" t="s">
        <v>456</v>
      </c>
      <c r="D13" s="44">
        <v>59.4313157894737</v>
      </c>
      <c r="E13" s="44" t="s">
        <v>169</v>
      </c>
      <c r="F13" s="44">
        <v>8</v>
      </c>
      <c r="G13" s="44" t="s">
        <v>65</v>
      </c>
      <c r="H13" s="44">
        <v>9</v>
      </c>
      <c r="I13" s="28">
        <v>5.4</v>
      </c>
      <c r="J13" s="28"/>
      <c r="K13" s="28"/>
      <c r="L13" s="28"/>
      <c r="M13" s="31"/>
      <c r="N13" s="28">
        <f t="shared" si="2"/>
        <v>22.4</v>
      </c>
      <c r="O13" s="28">
        <f t="shared" si="3"/>
        <v>24.54939473684211</v>
      </c>
      <c r="P13" s="28">
        <v>3.016</v>
      </c>
      <c r="Q13" s="28">
        <f t="shared" si="4"/>
        <v>80.16</v>
      </c>
      <c r="R13" s="28"/>
      <c r="S13" s="28"/>
      <c r="T13" s="28">
        <f t="shared" si="5"/>
        <v>48.095999999999997</v>
      </c>
      <c r="U13" s="28">
        <v>50</v>
      </c>
      <c r="V13" s="46">
        <v>5</v>
      </c>
      <c r="W13" s="28"/>
      <c r="X13" s="28"/>
      <c r="Y13" s="28"/>
      <c r="Z13" s="28"/>
      <c r="AA13" s="45"/>
      <c r="AB13" s="45"/>
      <c r="AC13" s="28">
        <f t="shared" si="6"/>
        <v>0</v>
      </c>
      <c r="AD13" s="28"/>
      <c r="AE13" s="28"/>
      <c r="AF13" s="28"/>
      <c r="AG13" s="28"/>
      <c r="AH13" s="28">
        <f t="shared" si="0"/>
        <v>0</v>
      </c>
      <c r="AI13" s="31"/>
      <c r="AJ13" s="56"/>
      <c r="AK13" s="31"/>
      <c r="AL13" s="56"/>
      <c r="AM13" s="28"/>
      <c r="AN13" s="28"/>
      <c r="AO13" s="28"/>
      <c r="AP13" s="28">
        <f t="shared" si="1"/>
        <v>0</v>
      </c>
      <c r="AQ13" s="31"/>
      <c r="AR13" s="28"/>
      <c r="AS13" s="28"/>
      <c r="AT13" s="28"/>
      <c r="AU13" s="28"/>
      <c r="AV13" s="28"/>
      <c r="AW13" s="28"/>
      <c r="AX13" s="28">
        <f t="shared" si="7"/>
        <v>0</v>
      </c>
      <c r="AY13" s="28">
        <f t="shared" si="8"/>
        <v>77.645394736842107</v>
      </c>
      <c r="AZ13" s="28">
        <f t="shared" si="9"/>
        <v>0</v>
      </c>
      <c r="BA13" s="28">
        <f t="shared" si="10"/>
        <v>77.645394736842107</v>
      </c>
      <c r="BB13" s="28">
        <f t="shared" si="11"/>
        <v>55</v>
      </c>
      <c r="BC13" s="28">
        <f t="shared" si="12"/>
        <v>76</v>
      </c>
      <c r="BD13" s="28">
        <f t="shared" si="13"/>
        <v>55</v>
      </c>
      <c r="BE13" s="47"/>
      <c r="BF13" s="47"/>
      <c r="BG13" s="47"/>
      <c r="BH13" s="47"/>
      <c r="BI13" s="47"/>
      <c r="BJ13" s="47"/>
      <c r="BK13" s="47"/>
    </row>
    <row r="14" spans="1:63" s="27" customFormat="1" x14ac:dyDescent="0.25">
      <c r="A14" s="28" t="s">
        <v>437</v>
      </c>
      <c r="B14" s="28" t="s">
        <v>457</v>
      </c>
      <c r="C14" s="28" t="s">
        <v>458</v>
      </c>
      <c r="D14" s="44">
        <v>59.657894736842103</v>
      </c>
      <c r="E14" s="44" t="s">
        <v>169</v>
      </c>
      <c r="F14" s="44">
        <v>8</v>
      </c>
      <c r="G14" s="44" t="s">
        <v>65</v>
      </c>
      <c r="H14" s="44">
        <v>9</v>
      </c>
      <c r="I14" s="28">
        <v>2.0249999999999999</v>
      </c>
      <c r="J14" s="28"/>
      <c r="K14" s="28"/>
      <c r="L14" s="28"/>
      <c r="M14" s="31"/>
      <c r="N14" s="28">
        <f t="shared" si="2"/>
        <v>19.024999999999999</v>
      </c>
      <c r="O14" s="28">
        <f t="shared" si="3"/>
        <v>23.604868421052629</v>
      </c>
      <c r="P14" s="28">
        <v>2.9510000000000001</v>
      </c>
      <c r="Q14" s="28">
        <f t="shared" si="4"/>
        <v>79.510000000000005</v>
      </c>
      <c r="R14" s="28"/>
      <c r="S14" s="28"/>
      <c r="T14" s="28">
        <f t="shared" si="5"/>
        <v>47.706000000000003</v>
      </c>
      <c r="U14" s="28">
        <v>69.5</v>
      </c>
      <c r="V14" s="46">
        <v>6.95</v>
      </c>
      <c r="W14" s="28"/>
      <c r="X14" s="28"/>
      <c r="Y14" s="28"/>
      <c r="Z14" s="28"/>
      <c r="AA14" s="45"/>
      <c r="AB14" s="45"/>
      <c r="AC14" s="28">
        <f t="shared" si="6"/>
        <v>0</v>
      </c>
      <c r="AD14" s="28"/>
      <c r="AE14" s="28"/>
      <c r="AF14" s="28"/>
      <c r="AG14" s="28"/>
      <c r="AH14" s="28">
        <f t="shared" si="0"/>
        <v>0</v>
      </c>
      <c r="AI14" s="28"/>
      <c r="AJ14" s="28"/>
      <c r="AK14" s="31"/>
      <c r="AL14" s="28"/>
      <c r="AM14" s="28"/>
      <c r="AN14" s="28"/>
      <c r="AO14" s="28"/>
      <c r="AP14" s="28">
        <f t="shared" si="1"/>
        <v>0</v>
      </c>
      <c r="AQ14" s="31"/>
      <c r="AR14" s="28"/>
      <c r="AS14" s="28"/>
      <c r="AT14" s="28"/>
      <c r="AU14" s="28"/>
      <c r="AV14" s="28"/>
      <c r="AW14" s="28"/>
      <c r="AX14" s="28">
        <f t="shared" si="7"/>
        <v>0</v>
      </c>
      <c r="AY14" s="28">
        <f t="shared" si="8"/>
        <v>78.260868421052635</v>
      </c>
      <c r="AZ14" s="28">
        <f t="shared" si="9"/>
        <v>0</v>
      </c>
      <c r="BA14" s="28">
        <f t="shared" si="10"/>
        <v>78.260868421052635</v>
      </c>
      <c r="BB14" s="28">
        <f t="shared" si="11"/>
        <v>59</v>
      </c>
      <c r="BC14" s="28">
        <f t="shared" si="12"/>
        <v>65</v>
      </c>
      <c r="BD14" s="28">
        <f t="shared" si="13"/>
        <v>59</v>
      </c>
      <c r="BE14" s="47"/>
      <c r="BF14" s="47"/>
      <c r="BG14" s="47"/>
      <c r="BH14" s="47"/>
      <c r="BI14" s="47"/>
      <c r="BJ14" s="47"/>
      <c r="BK14" s="47"/>
    </row>
    <row r="15" spans="1:63" s="27" customFormat="1" x14ac:dyDescent="0.25">
      <c r="A15" s="28" t="s">
        <v>437</v>
      </c>
      <c r="B15" s="28" t="s">
        <v>459</v>
      </c>
      <c r="C15" s="28" t="s">
        <v>460</v>
      </c>
      <c r="D15" s="44">
        <v>59.460526315789501</v>
      </c>
      <c r="E15" s="44" t="s">
        <v>169</v>
      </c>
      <c r="F15" s="44">
        <v>8</v>
      </c>
      <c r="G15" s="44" t="s">
        <v>65</v>
      </c>
      <c r="H15" s="44">
        <v>9</v>
      </c>
      <c r="I15" s="28"/>
      <c r="J15" s="28"/>
      <c r="K15" s="28"/>
      <c r="L15" s="28"/>
      <c r="M15" s="31"/>
      <c r="N15" s="28">
        <f t="shared" si="2"/>
        <v>17</v>
      </c>
      <c r="O15" s="28">
        <f t="shared" si="3"/>
        <v>22.93815789473685</v>
      </c>
      <c r="P15" s="28">
        <v>2.177</v>
      </c>
      <c r="Q15" s="28">
        <f t="shared" si="4"/>
        <v>71.77</v>
      </c>
      <c r="R15" s="28"/>
      <c r="S15" s="28"/>
      <c r="T15" s="28">
        <f t="shared" si="5"/>
        <v>43.061999999999998</v>
      </c>
      <c r="U15" s="28">
        <v>70</v>
      </c>
      <c r="V15" s="46">
        <v>7</v>
      </c>
      <c r="W15" s="28"/>
      <c r="X15" s="28"/>
      <c r="Y15" s="28"/>
      <c r="Z15" s="28"/>
      <c r="AA15" s="45"/>
      <c r="AB15" s="45"/>
      <c r="AC15" s="28">
        <f t="shared" si="6"/>
        <v>0</v>
      </c>
      <c r="AD15" s="28"/>
      <c r="AE15" s="28"/>
      <c r="AF15" s="28"/>
      <c r="AG15" s="28"/>
      <c r="AH15" s="28">
        <f t="shared" si="0"/>
        <v>0</v>
      </c>
      <c r="AI15" s="28"/>
      <c r="AJ15" s="28"/>
      <c r="AK15" s="31"/>
      <c r="AL15" s="28"/>
      <c r="AM15" s="28"/>
      <c r="AN15" s="28"/>
      <c r="AO15" s="28"/>
      <c r="AP15" s="28">
        <f t="shared" si="1"/>
        <v>0</v>
      </c>
      <c r="AQ15" s="31"/>
      <c r="AR15" s="28"/>
      <c r="AS15" s="28"/>
      <c r="AT15" s="28"/>
      <c r="AU15" s="28"/>
      <c r="AV15" s="28"/>
      <c r="AW15" s="28"/>
      <c r="AX15" s="28">
        <f t="shared" si="7"/>
        <v>0</v>
      </c>
      <c r="AY15" s="28">
        <f t="shared" si="8"/>
        <v>73.000157894736844</v>
      </c>
      <c r="AZ15" s="28">
        <f t="shared" si="9"/>
        <v>0</v>
      </c>
      <c r="BA15" s="28">
        <f t="shared" si="10"/>
        <v>73.000157894736844</v>
      </c>
      <c r="BB15" s="28">
        <f t="shared" si="11"/>
        <v>98</v>
      </c>
      <c r="BC15" s="28">
        <f t="shared" si="12"/>
        <v>100</v>
      </c>
      <c r="BD15" s="28">
        <f t="shared" si="13"/>
        <v>98</v>
      </c>
      <c r="BE15" s="47"/>
      <c r="BF15" s="47"/>
      <c r="BG15" s="47"/>
      <c r="BH15" s="47"/>
      <c r="BI15" s="47"/>
      <c r="BJ15" s="47"/>
      <c r="BK15" s="47"/>
    </row>
    <row r="16" spans="1:63" s="27" customFormat="1" x14ac:dyDescent="0.25">
      <c r="A16" s="28" t="s">
        <v>437</v>
      </c>
      <c r="B16" s="28" t="s">
        <v>461</v>
      </c>
      <c r="C16" s="28" t="s">
        <v>462</v>
      </c>
      <c r="D16" s="44">
        <v>59.491891891891903</v>
      </c>
      <c r="E16" s="44" t="s">
        <v>169</v>
      </c>
      <c r="F16" s="44">
        <v>8</v>
      </c>
      <c r="G16" s="44" t="s">
        <v>65</v>
      </c>
      <c r="H16" s="44">
        <v>9</v>
      </c>
      <c r="I16" s="28"/>
      <c r="J16" s="28"/>
      <c r="K16" s="28"/>
      <c r="L16" s="28"/>
      <c r="M16" s="31"/>
      <c r="N16" s="28">
        <f t="shared" si="2"/>
        <v>17</v>
      </c>
      <c r="O16" s="28">
        <f t="shared" si="3"/>
        <v>22.947567567567567</v>
      </c>
      <c r="P16" s="28">
        <v>2.9780000000000002</v>
      </c>
      <c r="Q16" s="28">
        <f t="shared" si="4"/>
        <v>79.78</v>
      </c>
      <c r="R16" s="28"/>
      <c r="S16" s="28"/>
      <c r="T16" s="28">
        <f t="shared" si="5"/>
        <v>47.868000000000002</v>
      </c>
      <c r="U16" s="28">
        <v>69</v>
      </c>
      <c r="V16" s="46">
        <v>6.9</v>
      </c>
      <c r="W16" s="28"/>
      <c r="X16" s="28"/>
      <c r="Y16" s="28"/>
      <c r="Z16" s="28"/>
      <c r="AA16" s="45"/>
      <c r="AB16" s="45"/>
      <c r="AC16" s="28">
        <f t="shared" si="6"/>
        <v>0</v>
      </c>
      <c r="AD16" s="28"/>
      <c r="AE16" s="28"/>
      <c r="AF16" s="28"/>
      <c r="AG16" s="28"/>
      <c r="AH16" s="28">
        <f t="shared" si="0"/>
        <v>0</v>
      </c>
      <c r="AI16" s="28"/>
      <c r="AJ16" s="28"/>
      <c r="AK16" s="31"/>
      <c r="AL16" s="28"/>
      <c r="AM16" s="28"/>
      <c r="AN16" s="28"/>
      <c r="AO16" s="28"/>
      <c r="AP16" s="28">
        <f t="shared" si="1"/>
        <v>0</v>
      </c>
      <c r="AQ16" s="31"/>
      <c r="AR16" s="28"/>
      <c r="AS16" s="28"/>
      <c r="AT16" s="28"/>
      <c r="AU16" s="28"/>
      <c r="AV16" s="28"/>
      <c r="AW16" s="28"/>
      <c r="AX16" s="28">
        <f t="shared" si="7"/>
        <v>0</v>
      </c>
      <c r="AY16" s="28">
        <f t="shared" si="8"/>
        <v>77.715567567567575</v>
      </c>
      <c r="AZ16" s="28">
        <f t="shared" si="9"/>
        <v>0</v>
      </c>
      <c r="BA16" s="28">
        <f t="shared" si="10"/>
        <v>77.715567567567575</v>
      </c>
      <c r="BB16" s="28">
        <f t="shared" si="11"/>
        <v>57</v>
      </c>
      <c r="BC16" s="28">
        <f t="shared" si="12"/>
        <v>75</v>
      </c>
      <c r="BD16" s="28">
        <f t="shared" si="13"/>
        <v>57</v>
      </c>
      <c r="BE16" s="47"/>
      <c r="BF16" s="47"/>
      <c r="BG16" s="47"/>
      <c r="BH16" s="47"/>
      <c r="BI16" s="47"/>
      <c r="BJ16" s="47"/>
      <c r="BK16" s="47"/>
    </row>
    <row r="17" spans="1:63" s="27" customFormat="1" x14ac:dyDescent="0.25">
      <c r="A17" s="28" t="s">
        <v>437</v>
      </c>
      <c r="B17" s="28" t="s">
        <v>463</v>
      </c>
      <c r="C17" s="28" t="s">
        <v>464</v>
      </c>
      <c r="D17" s="44">
        <v>59.002631578947401</v>
      </c>
      <c r="E17" s="44" t="s">
        <v>169</v>
      </c>
      <c r="F17" s="44">
        <v>8</v>
      </c>
      <c r="G17" s="44" t="s">
        <v>65</v>
      </c>
      <c r="H17" s="44">
        <v>9</v>
      </c>
      <c r="I17" s="28"/>
      <c r="J17" s="28"/>
      <c r="K17" s="28"/>
      <c r="L17" s="28"/>
      <c r="M17" s="31"/>
      <c r="N17" s="28">
        <f t="shared" si="2"/>
        <v>17</v>
      </c>
      <c r="O17" s="28">
        <f t="shared" si="3"/>
        <v>22.800789473684219</v>
      </c>
      <c r="P17" s="28">
        <v>1.75</v>
      </c>
      <c r="Q17" s="28">
        <f t="shared" si="4"/>
        <v>67.5</v>
      </c>
      <c r="R17" s="28"/>
      <c r="S17" s="28"/>
      <c r="T17" s="28">
        <f t="shared" si="5"/>
        <v>40.5</v>
      </c>
      <c r="U17" s="28">
        <v>72</v>
      </c>
      <c r="V17" s="46">
        <v>7.2</v>
      </c>
      <c r="W17" s="28"/>
      <c r="X17" s="28"/>
      <c r="Y17" s="28"/>
      <c r="Z17" s="28"/>
      <c r="AA17" s="45"/>
      <c r="AB17" s="45"/>
      <c r="AC17" s="28">
        <f t="shared" si="6"/>
        <v>0</v>
      </c>
      <c r="AD17" s="28"/>
      <c r="AE17" s="28"/>
      <c r="AF17" s="28"/>
      <c r="AG17" s="28"/>
      <c r="AH17" s="28">
        <f t="shared" si="0"/>
        <v>0</v>
      </c>
      <c r="AI17" s="28"/>
      <c r="AJ17" s="28"/>
      <c r="AK17" s="31"/>
      <c r="AL17" s="28"/>
      <c r="AM17" s="28"/>
      <c r="AN17" s="28"/>
      <c r="AO17" s="28"/>
      <c r="AP17" s="28">
        <f t="shared" si="1"/>
        <v>0</v>
      </c>
      <c r="AQ17" s="31"/>
      <c r="AR17" s="28"/>
      <c r="AS17" s="28"/>
      <c r="AT17" s="28"/>
      <c r="AU17" s="28"/>
      <c r="AV17" s="28"/>
      <c r="AW17" s="28"/>
      <c r="AX17" s="28">
        <f t="shared" si="7"/>
        <v>0</v>
      </c>
      <c r="AY17" s="28">
        <f t="shared" si="8"/>
        <v>70.500789473684222</v>
      </c>
      <c r="AZ17" s="28">
        <f t="shared" si="9"/>
        <v>0</v>
      </c>
      <c r="BA17" s="28">
        <f t="shared" si="10"/>
        <v>70.500789473684222</v>
      </c>
      <c r="BB17" s="28">
        <f t="shared" si="11"/>
        <v>106</v>
      </c>
      <c r="BC17" s="28">
        <f t="shared" si="12"/>
        <v>106</v>
      </c>
      <c r="BD17" s="28">
        <f t="shared" si="13"/>
        <v>106</v>
      </c>
      <c r="BE17" s="47"/>
      <c r="BF17" s="47"/>
      <c r="BG17" s="47"/>
      <c r="BH17" s="47"/>
      <c r="BI17" s="47"/>
      <c r="BJ17" s="47"/>
      <c r="BK17" s="47"/>
    </row>
    <row r="18" spans="1:63" s="27" customFormat="1" x14ac:dyDescent="0.25">
      <c r="A18" s="28" t="s">
        <v>437</v>
      </c>
      <c r="B18" s="28" t="s">
        <v>465</v>
      </c>
      <c r="C18" s="28" t="s">
        <v>466</v>
      </c>
      <c r="D18" s="44">
        <v>61.537837837837898</v>
      </c>
      <c r="E18" s="44" t="s">
        <v>169</v>
      </c>
      <c r="F18" s="44">
        <v>8</v>
      </c>
      <c r="G18" s="44" t="s">
        <v>65</v>
      </c>
      <c r="H18" s="44">
        <v>9</v>
      </c>
      <c r="I18" s="28"/>
      <c r="J18" s="28"/>
      <c r="K18" s="28"/>
      <c r="L18" s="28"/>
      <c r="M18" s="31"/>
      <c r="N18" s="28">
        <f t="shared" si="2"/>
        <v>17</v>
      </c>
      <c r="O18" s="28">
        <f t="shared" si="3"/>
        <v>23.561351351351369</v>
      </c>
      <c r="P18" s="28">
        <v>3.3069999999999999</v>
      </c>
      <c r="Q18" s="28">
        <f t="shared" si="4"/>
        <v>83.07</v>
      </c>
      <c r="R18" s="28"/>
      <c r="S18" s="28"/>
      <c r="T18" s="28">
        <f t="shared" si="5"/>
        <v>49.841999999999992</v>
      </c>
      <c r="U18" s="28">
        <v>73</v>
      </c>
      <c r="V18" s="46">
        <v>7.3</v>
      </c>
      <c r="W18" s="28" t="s">
        <v>467</v>
      </c>
      <c r="X18" s="28">
        <f>2.4+7.2+1.2</f>
        <v>10.799999999999999</v>
      </c>
      <c r="Y18" s="28"/>
      <c r="Z18" s="28"/>
      <c r="AA18" s="45"/>
      <c r="AB18" s="45"/>
      <c r="AC18" s="28">
        <f t="shared" si="6"/>
        <v>10.799999999999999</v>
      </c>
      <c r="AD18" s="28"/>
      <c r="AE18" s="28"/>
      <c r="AF18" s="28"/>
      <c r="AG18" s="28"/>
      <c r="AH18" s="28">
        <f t="shared" si="0"/>
        <v>0</v>
      </c>
      <c r="AI18" s="28" t="s">
        <v>1332</v>
      </c>
      <c r="AJ18" s="28" t="s">
        <v>468</v>
      </c>
      <c r="AK18" s="31">
        <v>2.4</v>
      </c>
      <c r="AL18" s="28"/>
      <c r="AM18" s="28"/>
      <c r="AN18" s="28"/>
      <c r="AO18" s="28"/>
      <c r="AP18" s="28">
        <v>2.4</v>
      </c>
      <c r="AQ18" s="31"/>
      <c r="AR18" s="28"/>
      <c r="AS18" s="28"/>
      <c r="AT18" s="28"/>
      <c r="AU18" s="28"/>
      <c r="AV18" s="28"/>
      <c r="AW18" s="28"/>
      <c r="AX18" s="28">
        <f t="shared" si="7"/>
        <v>0</v>
      </c>
      <c r="AY18" s="28">
        <f t="shared" si="8"/>
        <v>80.703351351351358</v>
      </c>
      <c r="AZ18" s="28">
        <f t="shared" si="9"/>
        <v>13.2</v>
      </c>
      <c r="BA18" s="28">
        <f t="shared" si="10"/>
        <v>93.903351351351361</v>
      </c>
      <c r="BB18" s="28">
        <f t="shared" si="11"/>
        <v>39</v>
      </c>
      <c r="BC18" s="28">
        <f t="shared" si="12"/>
        <v>7</v>
      </c>
      <c r="BD18" s="28">
        <f t="shared" si="13"/>
        <v>39</v>
      </c>
      <c r="BE18" s="47"/>
      <c r="BF18" s="47"/>
      <c r="BG18" s="47"/>
      <c r="BH18" s="47"/>
      <c r="BI18" s="47"/>
      <c r="BJ18" s="47"/>
      <c r="BK18" s="47"/>
    </row>
    <row r="19" spans="1:63" s="27" customFormat="1" x14ac:dyDescent="0.25">
      <c r="A19" s="28" t="s">
        <v>437</v>
      </c>
      <c r="B19" s="28" t="s">
        <v>469</v>
      </c>
      <c r="C19" s="28" t="s">
        <v>470</v>
      </c>
      <c r="D19" s="44">
        <v>60.3108108108108</v>
      </c>
      <c r="E19" s="44" t="s">
        <v>169</v>
      </c>
      <c r="F19" s="44">
        <v>8</v>
      </c>
      <c r="G19" s="44" t="s">
        <v>65</v>
      </c>
      <c r="H19" s="44">
        <v>9</v>
      </c>
      <c r="I19" s="28">
        <v>1.95</v>
      </c>
      <c r="J19" s="28"/>
      <c r="K19" s="28"/>
      <c r="L19" s="28"/>
      <c r="M19" s="31"/>
      <c r="N19" s="28">
        <f t="shared" si="2"/>
        <v>18.95</v>
      </c>
      <c r="O19" s="28">
        <f t="shared" si="3"/>
        <v>23.778243243243239</v>
      </c>
      <c r="P19" s="28">
        <v>4.3710000000000004</v>
      </c>
      <c r="Q19" s="28">
        <f t="shared" si="4"/>
        <v>93.710000000000008</v>
      </c>
      <c r="R19" s="28"/>
      <c r="S19" s="28"/>
      <c r="T19" s="28">
        <f t="shared" si="5"/>
        <v>56.226000000000006</v>
      </c>
      <c r="U19" s="28">
        <v>74.5</v>
      </c>
      <c r="V19" s="46">
        <v>7.45</v>
      </c>
      <c r="W19" s="28" t="s">
        <v>471</v>
      </c>
      <c r="X19" s="28">
        <v>1</v>
      </c>
      <c r="Y19" s="28"/>
      <c r="Z19" s="28"/>
      <c r="AA19" s="45"/>
      <c r="AB19" s="45"/>
      <c r="AC19" s="28">
        <f t="shared" si="6"/>
        <v>1</v>
      </c>
      <c r="AD19" s="28"/>
      <c r="AE19" s="28"/>
      <c r="AF19" s="28"/>
      <c r="AG19" s="28"/>
      <c r="AH19" s="28">
        <f t="shared" si="0"/>
        <v>0</v>
      </c>
      <c r="AI19" s="28" t="s">
        <v>472</v>
      </c>
      <c r="AJ19" s="28" t="s">
        <v>472</v>
      </c>
      <c r="AK19" s="31">
        <v>2.7</v>
      </c>
      <c r="AL19" s="28" t="s">
        <v>473</v>
      </c>
      <c r="AM19" s="28">
        <v>0.5</v>
      </c>
      <c r="AN19" s="28"/>
      <c r="AO19" s="28"/>
      <c r="AP19" s="28">
        <f t="shared" si="1"/>
        <v>3.2</v>
      </c>
      <c r="AQ19" s="31"/>
      <c r="AR19" s="28"/>
      <c r="AS19" s="28"/>
      <c r="AT19" s="28"/>
      <c r="AU19" s="28"/>
      <c r="AV19" s="28"/>
      <c r="AW19" s="28"/>
      <c r="AX19" s="28">
        <f t="shared" si="7"/>
        <v>0</v>
      </c>
      <c r="AY19" s="28">
        <f t="shared" si="8"/>
        <v>87.454243243243255</v>
      </c>
      <c r="AZ19" s="28">
        <f t="shared" si="9"/>
        <v>4.2</v>
      </c>
      <c r="BA19" s="28">
        <f t="shared" si="10"/>
        <v>91.654243243243258</v>
      </c>
      <c r="BB19" s="28">
        <f t="shared" si="11"/>
        <v>2</v>
      </c>
      <c r="BC19" s="28">
        <f t="shared" si="12"/>
        <v>9</v>
      </c>
      <c r="BD19" s="28">
        <f t="shared" si="13"/>
        <v>2</v>
      </c>
      <c r="BE19" s="47"/>
      <c r="BF19" s="47"/>
      <c r="BG19" s="47"/>
      <c r="BH19" s="47"/>
      <c r="BI19" s="47"/>
      <c r="BJ19" s="47"/>
      <c r="BK19" s="47"/>
    </row>
    <row r="20" spans="1:63" s="27" customFormat="1" x14ac:dyDescent="0.25">
      <c r="A20" s="28" t="s">
        <v>437</v>
      </c>
      <c r="B20" s="28" t="s">
        <v>474</v>
      </c>
      <c r="C20" s="28" t="s">
        <v>475</v>
      </c>
      <c r="D20" s="44">
        <v>60.692105263157899</v>
      </c>
      <c r="E20" s="44" t="s">
        <v>169</v>
      </c>
      <c r="F20" s="44">
        <v>8</v>
      </c>
      <c r="G20" s="44" t="s">
        <v>65</v>
      </c>
      <c r="H20" s="44">
        <v>9</v>
      </c>
      <c r="I20" s="28"/>
      <c r="J20" s="28"/>
      <c r="K20" s="28"/>
      <c r="L20" s="28"/>
      <c r="M20" s="31"/>
      <c r="N20" s="28">
        <f t="shared" si="2"/>
        <v>17</v>
      </c>
      <c r="O20" s="28">
        <f t="shared" si="3"/>
        <v>23.307631578947369</v>
      </c>
      <c r="P20" s="28">
        <v>3.891</v>
      </c>
      <c r="Q20" s="28">
        <f t="shared" si="4"/>
        <v>88.91</v>
      </c>
      <c r="R20" s="28"/>
      <c r="S20" s="28"/>
      <c r="T20" s="28">
        <f t="shared" si="5"/>
        <v>53.345999999999997</v>
      </c>
      <c r="U20" s="28">
        <v>76.5</v>
      </c>
      <c r="V20" s="46">
        <v>7.65</v>
      </c>
      <c r="W20" s="28"/>
      <c r="X20" s="28"/>
      <c r="Y20" s="28"/>
      <c r="Z20" s="28"/>
      <c r="AA20" s="45"/>
      <c r="AB20" s="45"/>
      <c r="AC20" s="28">
        <f t="shared" si="6"/>
        <v>0</v>
      </c>
      <c r="AD20" s="28" t="s">
        <v>126</v>
      </c>
      <c r="AE20" s="28">
        <v>0.25</v>
      </c>
      <c r="AF20" s="28"/>
      <c r="AG20" s="28"/>
      <c r="AH20" s="28">
        <f t="shared" si="0"/>
        <v>0.25</v>
      </c>
      <c r="AI20" s="28"/>
      <c r="AJ20" s="28" t="s">
        <v>153</v>
      </c>
      <c r="AK20" s="31">
        <v>0.25</v>
      </c>
      <c r="AL20" s="28"/>
      <c r="AM20" s="28"/>
      <c r="AN20" s="28"/>
      <c r="AO20" s="28"/>
      <c r="AP20" s="28">
        <f t="shared" si="1"/>
        <v>0.25</v>
      </c>
      <c r="AQ20" s="31"/>
      <c r="AR20" s="28"/>
      <c r="AS20" s="28"/>
      <c r="AT20" s="28"/>
      <c r="AU20" s="28"/>
      <c r="AV20" s="28"/>
      <c r="AW20" s="28"/>
      <c r="AX20" s="28">
        <f t="shared" si="7"/>
        <v>0</v>
      </c>
      <c r="AY20" s="28">
        <f t="shared" si="8"/>
        <v>84.303631578947375</v>
      </c>
      <c r="AZ20" s="28">
        <f t="shared" si="9"/>
        <v>0.5</v>
      </c>
      <c r="BA20" s="28">
        <f t="shared" si="10"/>
        <v>84.803631578947375</v>
      </c>
      <c r="BB20" s="28">
        <f t="shared" si="11"/>
        <v>11</v>
      </c>
      <c r="BC20" s="28">
        <f t="shared" si="12"/>
        <v>26</v>
      </c>
      <c r="BD20" s="28">
        <f t="shared" si="13"/>
        <v>12</v>
      </c>
      <c r="BE20" s="47"/>
      <c r="BF20" s="47"/>
      <c r="BG20" s="47"/>
      <c r="BH20" s="47"/>
      <c r="BI20" s="47"/>
      <c r="BJ20" s="47"/>
      <c r="BK20" s="47"/>
    </row>
    <row r="21" spans="1:63" s="27" customFormat="1" x14ac:dyDescent="0.25">
      <c r="A21" s="28" t="s">
        <v>437</v>
      </c>
      <c r="B21" s="28" t="s">
        <v>476</v>
      </c>
      <c r="C21" s="28" t="s">
        <v>477</v>
      </c>
      <c r="D21" s="44">
        <v>59.467567567567599</v>
      </c>
      <c r="E21" s="44" t="s">
        <v>169</v>
      </c>
      <c r="F21" s="44">
        <v>8</v>
      </c>
      <c r="G21" s="44" t="s">
        <v>65</v>
      </c>
      <c r="H21" s="44">
        <v>9</v>
      </c>
      <c r="I21" s="28">
        <v>1.5</v>
      </c>
      <c r="J21" s="28"/>
      <c r="K21" s="28"/>
      <c r="L21" s="28"/>
      <c r="M21" s="31"/>
      <c r="N21" s="28">
        <f t="shared" si="2"/>
        <v>18.5</v>
      </c>
      <c r="O21" s="28">
        <f t="shared" si="3"/>
        <v>23.390270270270278</v>
      </c>
      <c r="P21" s="28">
        <v>2.7719999999999998</v>
      </c>
      <c r="Q21" s="28">
        <f t="shared" si="4"/>
        <v>77.72</v>
      </c>
      <c r="R21" s="28"/>
      <c r="S21" s="28"/>
      <c r="T21" s="28">
        <f t="shared" si="5"/>
        <v>46.631999999999998</v>
      </c>
      <c r="U21" s="28">
        <v>75</v>
      </c>
      <c r="V21" s="46">
        <v>7.5</v>
      </c>
      <c r="W21" s="31"/>
      <c r="X21" s="31"/>
      <c r="Y21" s="28"/>
      <c r="Z21" s="28"/>
      <c r="AA21" s="45"/>
      <c r="AB21" s="45"/>
      <c r="AC21" s="28">
        <f t="shared" si="6"/>
        <v>0</v>
      </c>
      <c r="AD21" s="28"/>
      <c r="AE21" s="28"/>
      <c r="AF21" s="28"/>
      <c r="AG21" s="28"/>
      <c r="AH21" s="28">
        <f t="shared" si="0"/>
        <v>0</v>
      </c>
      <c r="AI21" s="28" t="s">
        <v>153</v>
      </c>
      <c r="AJ21" s="28" t="s">
        <v>478</v>
      </c>
      <c r="AK21" s="28">
        <v>0.5</v>
      </c>
      <c r="AL21" s="28"/>
      <c r="AM21" s="28"/>
      <c r="AN21" s="28"/>
      <c r="AO21" s="28"/>
      <c r="AP21" s="28">
        <f t="shared" si="1"/>
        <v>0.5</v>
      </c>
      <c r="AQ21" s="31"/>
      <c r="AR21" s="28"/>
      <c r="AS21" s="28"/>
      <c r="AT21" s="28"/>
      <c r="AU21" s="28"/>
      <c r="AV21" s="28"/>
      <c r="AW21" s="28"/>
      <c r="AX21" s="28">
        <f t="shared" si="7"/>
        <v>0</v>
      </c>
      <c r="AY21" s="28">
        <f t="shared" si="8"/>
        <v>77.522270270270269</v>
      </c>
      <c r="AZ21" s="28">
        <f t="shared" si="9"/>
        <v>0.5</v>
      </c>
      <c r="BA21" s="28">
        <f t="shared" si="10"/>
        <v>78.022270270270269</v>
      </c>
      <c r="BB21" s="28">
        <f t="shared" si="11"/>
        <v>74</v>
      </c>
      <c r="BC21" s="28">
        <f t="shared" si="12"/>
        <v>70</v>
      </c>
      <c r="BD21" s="28">
        <f t="shared" si="13"/>
        <v>74</v>
      </c>
      <c r="BE21" s="47"/>
      <c r="BF21" s="47"/>
      <c r="BG21" s="47"/>
      <c r="BH21" s="47"/>
      <c r="BI21" s="47"/>
      <c r="BJ21" s="47"/>
      <c r="BK21" s="47"/>
    </row>
    <row r="22" spans="1:63" s="27" customFormat="1" x14ac:dyDescent="0.25">
      <c r="A22" s="28" t="s">
        <v>437</v>
      </c>
      <c r="B22" s="28" t="s">
        <v>479</v>
      </c>
      <c r="C22" s="28" t="s">
        <v>480</v>
      </c>
      <c r="D22" s="44">
        <v>60.676315789473698</v>
      </c>
      <c r="E22" s="44" t="s">
        <v>169</v>
      </c>
      <c r="F22" s="44">
        <v>8</v>
      </c>
      <c r="G22" s="44" t="s">
        <v>64</v>
      </c>
      <c r="H22" s="44">
        <v>8</v>
      </c>
      <c r="I22" s="28">
        <v>2.625</v>
      </c>
      <c r="J22" s="28"/>
      <c r="K22" s="28"/>
      <c r="L22" s="28"/>
      <c r="M22" s="31"/>
      <c r="N22" s="28">
        <f t="shared" si="2"/>
        <v>18.625</v>
      </c>
      <c r="O22" s="28">
        <f t="shared" si="3"/>
        <v>23.79039473684211</v>
      </c>
      <c r="P22" s="28">
        <v>2.5529999999999999</v>
      </c>
      <c r="Q22" s="28">
        <f t="shared" si="4"/>
        <v>75.53</v>
      </c>
      <c r="R22" s="28"/>
      <c r="S22" s="28"/>
      <c r="T22" s="28">
        <f t="shared" si="5"/>
        <v>45.317999999999998</v>
      </c>
      <c r="U22" s="28">
        <v>78.5</v>
      </c>
      <c r="V22" s="46">
        <v>7.85</v>
      </c>
      <c r="W22" s="28"/>
      <c r="X22" s="28"/>
      <c r="Y22" s="28"/>
      <c r="Z22" s="28"/>
      <c r="AA22" s="45"/>
      <c r="AB22" s="50"/>
      <c r="AC22" s="28">
        <f t="shared" si="6"/>
        <v>0</v>
      </c>
      <c r="AD22" s="28"/>
      <c r="AE22" s="28"/>
      <c r="AF22" s="28"/>
      <c r="AG22" s="28"/>
      <c r="AH22" s="28">
        <f t="shared" si="0"/>
        <v>0</v>
      </c>
      <c r="AI22" s="28"/>
      <c r="AJ22" s="28"/>
      <c r="AK22" s="31"/>
      <c r="AL22" s="28"/>
      <c r="AM22" s="28"/>
      <c r="AN22" s="28"/>
      <c r="AO22" s="28"/>
      <c r="AP22" s="28">
        <f t="shared" si="1"/>
        <v>0</v>
      </c>
      <c r="AQ22" s="31"/>
      <c r="AR22" s="28"/>
      <c r="AS22" s="28"/>
      <c r="AT22" s="28"/>
      <c r="AU22" s="28"/>
      <c r="AV22" s="28"/>
      <c r="AW22" s="28"/>
      <c r="AX22" s="28">
        <f t="shared" si="7"/>
        <v>0</v>
      </c>
      <c r="AY22" s="28">
        <f t="shared" si="8"/>
        <v>76.958394736842109</v>
      </c>
      <c r="AZ22" s="28">
        <f t="shared" si="9"/>
        <v>0</v>
      </c>
      <c r="BA22" s="28">
        <f t="shared" si="10"/>
        <v>76.958394736842109</v>
      </c>
      <c r="BB22" s="28">
        <f t="shared" si="11"/>
        <v>83</v>
      </c>
      <c r="BC22" s="28">
        <f t="shared" si="12"/>
        <v>80</v>
      </c>
      <c r="BD22" s="28">
        <f t="shared" si="13"/>
        <v>83</v>
      </c>
      <c r="BE22" s="47"/>
      <c r="BF22" s="47"/>
      <c r="BG22" s="47"/>
      <c r="BH22" s="47"/>
      <c r="BI22" s="47"/>
      <c r="BJ22" s="47"/>
      <c r="BK22" s="47"/>
    </row>
    <row r="23" spans="1:63" s="27" customFormat="1" x14ac:dyDescent="0.25">
      <c r="A23" s="28" t="s">
        <v>437</v>
      </c>
      <c r="B23" s="28" t="s">
        <v>481</v>
      </c>
      <c r="C23" s="28" t="s">
        <v>482</v>
      </c>
      <c r="D23" s="44">
        <v>60.276315789473699</v>
      </c>
      <c r="E23" s="44" t="s">
        <v>169</v>
      </c>
      <c r="F23" s="44">
        <v>8</v>
      </c>
      <c r="G23" s="44" t="s">
        <v>64</v>
      </c>
      <c r="H23" s="44">
        <v>8</v>
      </c>
      <c r="I23" s="28">
        <v>1.575</v>
      </c>
      <c r="J23" s="28"/>
      <c r="K23" s="28"/>
      <c r="L23" s="28"/>
      <c r="M23" s="31"/>
      <c r="N23" s="28">
        <f t="shared" si="2"/>
        <v>17.574999999999999</v>
      </c>
      <c r="O23" s="28">
        <f t="shared" si="3"/>
        <v>23.355394736842111</v>
      </c>
      <c r="P23" s="28">
        <v>2.2530000000000001</v>
      </c>
      <c r="Q23" s="28">
        <f t="shared" si="4"/>
        <v>72.53</v>
      </c>
      <c r="R23" s="28"/>
      <c r="S23" s="28"/>
      <c r="T23" s="28">
        <f t="shared" si="5"/>
        <v>43.518000000000001</v>
      </c>
      <c r="U23" s="28">
        <v>76.5</v>
      </c>
      <c r="V23" s="46">
        <v>7.65</v>
      </c>
      <c r="W23" s="28"/>
      <c r="X23" s="28"/>
      <c r="Y23" s="28"/>
      <c r="Z23" s="28"/>
      <c r="AA23" s="45"/>
      <c r="AB23" s="45"/>
      <c r="AC23" s="28">
        <f t="shared" si="6"/>
        <v>0</v>
      </c>
      <c r="AD23" s="28"/>
      <c r="AE23" s="28"/>
      <c r="AF23" s="28"/>
      <c r="AG23" s="28"/>
      <c r="AH23" s="28">
        <f t="shared" si="0"/>
        <v>0</v>
      </c>
      <c r="AI23" s="28" t="s">
        <v>483</v>
      </c>
      <c r="AJ23" s="28" t="s">
        <v>484</v>
      </c>
      <c r="AK23" s="31">
        <v>1.55</v>
      </c>
      <c r="AL23" s="28"/>
      <c r="AM23" s="28"/>
      <c r="AN23" s="28"/>
      <c r="AO23" s="28"/>
      <c r="AP23" s="28">
        <f t="shared" si="1"/>
        <v>1.55</v>
      </c>
      <c r="AQ23" s="31"/>
      <c r="AR23" s="28"/>
      <c r="AS23" s="28"/>
      <c r="AT23" s="28"/>
      <c r="AU23" s="28"/>
      <c r="AV23" s="28"/>
      <c r="AW23" s="28"/>
      <c r="AX23" s="28">
        <f t="shared" si="7"/>
        <v>0</v>
      </c>
      <c r="AY23" s="28">
        <f t="shared" si="8"/>
        <v>74.523394736842121</v>
      </c>
      <c r="AZ23" s="28">
        <f t="shared" si="9"/>
        <v>1.55</v>
      </c>
      <c r="BA23" s="28">
        <f t="shared" si="10"/>
        <v>76.073394736842118</v>
      </c>
      <c r="BB23" s="28">
        <f t="shared" si="11"/>
        <v>95</v>
      </c>
      <c r="BC23" s="28">
        <f t="shared" si="12"/>
        <v>87</v>
      </c>
      <c r="BD23" s="28">
        <f t="shared" si="13"/>
        <v>95</v>
      </c>
      <c r="BE23" s="47"/>
      <c r="BF23" s="47"/>
      <c r="BG23" s="47"/>
      <c r="BH23" s="47"/>
      <c r="BI23" s="47"/>
      <c r="BJ23" s="47"/>
      <c r="BK23" s="47"/>
    </row>
    <row r="24" spans="1:63" s="27" customFormat="1" x14ac:dyDescent="0.25">
      <c r="A24" s="28" t="s">
        <v>437</v>
      </c>
      <c r="B24" s="28" t="s">
        <v>185</v>
      </c>
      <c r="C24" s="28" t="s">
        <v>485</v>
      </c>
      <c r="D24" s="44">
        <v>59.475675675675703</v>
      </c>
      <c r="E24" s="44" t="s">
        <v>169</v>
      </c>
      <c r="F24" s="44">
        <v>8</v>
      </c>
      <c r="G24" s="44" t="s">
        <v>65</v>
      </c>
      <c r="H24" s="44">
        <v>9</v>
      </c>
      <c r="I24" s="28"/>
      <c r="J24" s="28"/>
      <c r="K24" s="28"/>
      <c r="L24" s="28"/>
      <c r="M24" s="31"/>
      <c r="N24" s="28">
        <f t="shared" si="2"/>
        <v>17</v>
      </c>
      <c r="O24" s="28">
        <f t="shared" si="3"/>
        <v>22.942702702702711</v>
      </c>
      <c r="P24" s="28">
        <v>2.6360000000000001</v>
      </c>
      <c r="Q24" s="28">
        <f t="shared" si="4"/>
        <v>76.36</v>
      </c>
      <c r="R24" s="28"/>
      <c r="S24" s="28"/>
      <c r="T24" s="28">
        <f t="shared" si="5"/>
        <v>45.815999999999995</v>
      </c>
      <c r="U24" s="28">
        <v>75.5</v>
      </c>
      <c r="V24" s="46">
        <v>7.55</v>
      </c>
      <c r="W24" s="28"/>
      <c r="X24" s="28"/>
      <c r="Y24" s="28"/>
      <c r="Z24" s="28"/>
      <c r="AA24" s="45"/>
      <c r="AB24" s="45"/>
      <c r="AC24" s="28">
        <f t="shared" si="6"/>
        <v>0</v>
      </c>
      <c r="AD24" s="28"/>
      <c r="AE24" s="28"/>
      <c r="AF24" s="28"/>
      <c r="AG24" s="28"/>
      <c r="AH24" s="28">
        <f t="shared" si="0"/>
        <v>0</v>
      </c>
      <c r="AI24" s="28"/>
      <c r="AJ24" s="28"/>
      <c r="AK24" s="31"/>
      <c r="AL24" s="28"/>
      <c r="AM24" s="28"/>
      <c r="AN24" s="28"/>
      <c r="AO24" s="28"/>
      <c r="AP24" s="28">
        <f t="shared" si="1"/>
        <v>0</v>
      </c>
      <c r="AQ24" s="31"/>
      <c r="AR24" s="28"/>
      <c r="AS24" s="28"/>
      <c r="AT24" s="28"/>
      <c r="AU24" s="28"/>
      <c r="AV24" s="28"/>
      <c r="AW24" s="28"/>
      <c r="AX24" s="28">
        <f t="shared" si="7"/>
        <v>0</v>
      </c>
      <c r="AY24" s="28">
        <f t="shared" si="8"/>
        <v>76.308702702702703</v>
      </c>
      <c r="AZ24" s="28">
        <f t="shared" si="9"/>
        <v>0</v>
      </c>
      <c r="BA24" s="28">
        <f t="shared" si="10"/>
        <v>76.308702702702703</v>
      </c>
      <c r="BB24" s="28">
        <f t="shared" si="11"/>
        <v>81</v>
      </c>
      <c r="BC24" s="28">
        <f t="shared" si="12"/>
        <v>85</v>
      </c>
      <c r="BD24" s="28">
        <f t="shared" si="13"/>
        <v>81</v>
      </c>
      <c r="BE24" s="47"/>
      <c r="BF24" s="47"/>
      <c r="BG24" s="47"/>
      <c r="BH24" s="47"/>
      <c r="BI24" s="47"/>
      <c r="BJ24" s="47"/>
      <c r="BK24" s="47"/>
    </row>
    <row r="25" spans="1:63" s="27" customFormat="1" x14ac:dyDescent="0.25">
      <c r="A25" s="28" t="s">
        <v>437</v>
      </c>
      <c r="B25" s="28" t="s">
        <v>486</v>
      </c>
      <c r="C25" s="28" t="s">
        <v>487</v>
      </c>
      <c r="D25" s="44">
        <v>54.968421052631598</v>
      </c>
      <c r="E25" s="44" t="s">
        <v>169</v>
      </c>
      <c r="F25" s="44">
        <v>8</v>
      </c>
      <c r="G25" s="44" t="s">
        <v>65</v>
      </c>
      <c r="H25" s="44">
        <v>9</v>
      </c>
      <c r="I25" s="28"/>
      <c r="J25" s="28"/>
      <c r="K25" s="28"/>
      <c r="L25" s="28"/>
      <c r="M25" s="31"/>
      <c r="N25" s="28">
        <f t="shared" si="2"/>
        <v>17</v>
      </c>
      <c r="O25" s="28">
        <f t="shared" si="3"/>
        <v>21.590526315789479</v>
      </c>
      <c r="P25" s="28">
        <v>2.2440000000000002</v>
      </c>
      <c r="Q25" s="28">
        <f t="shared" si="4"/>
        <v>72.44</v>
      </c>
      <c r="R25" s="28"/>
      <c r="S25" s="28"/>
      <c r="T25" s="28">
        <f t="shared" si="5"/>
        <v>43.463999999999999</v>
      </c>
      <c r="U25" s="28">
        <v>69</v>
      </c>
      <c r="V25" s="46">
        <v>6.9</v>
      </c>
      <c r="W25" s="28"/>
      <c r="X25" s="28"/>
      <c r="Y25" s="28"/>
      <c r="Z25" s="28"/>
      <c r="AA25" s="45"/>
      <c r="AB25" s="45"/>
      <c r="AC25" s="28">
        <f t="shared" si="6"/>
        <v>0</v>
      </c>
      <c r="AD25" s="28"/>
      <c r="AE25" s="28"/>
      <c r="AF25" s="28"/>
      <c r="AG25" s="28"/>
      <c r="AH25" s="28">
        <f t="shared" si="0"/>
        <v>0</v>
      </c>
      <c r="AI25" s="28"/>
      <c r="AJ25" s="28"/>
      <c r="AK25" s="31"/>
      <c r="AL25" s="28"/>
      <c r="AM25" s="28"/>
      <c r="AN25" s="28"/>
      <c r="AO25" s="28"/>
      <c r="AP25" s="28">
        <f t="shared" si="1"/>
        <v>0</v>
      </c>
      <c r="AQ25" s="31"/>
      <c r="AR25" s="28"/>
      <c r="AS25" s="28"/>
      <c r="AT25" s="28"/>
      <c r="AU25" s="28"/>
      <c r="AV25" s="28"/>
      <c r="AW25" s="28"/>
      <c r="AX25" s="28">
        <f t="shared" si="7"/>
        <v>0</v>
      </c>
      <c r="AY25" s="28">
        <f t="shared" si="8"/>
        <v>71.954526315789479</v>
      </c>
      <c r="AZ25" s="28">
        <f t="shared" si="9"/>
        <v>0</v>
      </c>
      <c r="BA25" s="28">
        <f t="shared" si="10"/>
        <v>71.954526315789479</v>
      </c>
      <c r="BB25" s="28">
        <f t="shared" si="11"/>
        <v>96</v>
      </c>
      <c r="BC25" s="28">
        <f t="shared" si="12"/>
        <v>103</v>
      </c>
      <c r="BD25" s="28">
        <f t="shared" si="13"/>
        <v>96</v>
      </c>
      <c r="BE25" s="47"/>
      <c r="BF25" s="47"/>
      <c r="BG25" s="47"/>
      <c r="BH25" s="47"/>
      <c r="BI25" s="47"/>
      <c r="BJ25" s="47"/>
      <c r="BK25" s="47"/>
    </row>
    <row r="26" spans="1:63" s="27" customFormat="1" x14ac:dyDescent="0.25">
      <c r="A26" s="28" t="s">
        <v>437</v>
      </c>
      <c r="B26" s="28" t="s">
        <v>488</v>
      </c>
      <c r="C26" s="28" t="s">
        <v>489</v>
      </c>
      <c r="D26" s="44">
        <v>60.313157894736797</v>
      </c>
      <c r="E26" s="44" t="s">
        <v>169</v>
      </c>
      <c r="F26" s="44">
        <v>8</v>
      </c>
      <c r="G26" s="44" t="s">
        <v>65</v>
      </c>
      <c r="H26" s="44">
        <v>9</v>
      </c>
      <c r="I26" s="28">
        <v>3.15</v>
      </c>
      <c r="J26" s="28"/>
      <c r="K26" s="28"/>
      <c r="L26" s="28"/>
      <c r="M26" s="31"/>
      <c r="N26" s="28">
        <f t="shared" si="2"/>
        <v>20.149999999999999</v>
      </c>
      <c r="O26" s="28">
        <f t="shared" si="3"/>
        <v>24.138947368421039</v>
      </c>
      <c r="P26" s="28">
        <v>3.141</v>
      </c>
      <c r="Q26" s="28">
        <f t="shared" si="4"/>
        <v>81.41</v>
      </c>
      <c r="R26" s="28"/>
      <c r="S26" s="28"/>
      <c r="T26" s="28">
        <f t="shared" si="5"/>
        <v>48.845999999999997</v>
      </c>
      <c r="U26" s="28">
        <v>69</v>
      </c>
      <c r="V26" s="46">
        <v>6.9</v>
      </c>
      <c r="W26" s="28"/>
      <c r="X26" s="28"/>
      <c r="Y26" s="28"/>
      <c r="Z26" s="28"/>
      <c r="AA26" s="45"/>
      <c r="AB26" s="50"/>
      <c r="AC26" s="28">
        <f t="shared" si="6"/>
        <v>0</v>
      </c>
      <c r="AD26" s="28"/>
      <c r="AE26" s="28"/>
      <c r="AF26" s="28"/>
      <c r="AG26" s="28"/>
      <c r="AH26" s="28">
        <f t="shared" si="0"/>
        <v>0</v>
      </c>
      <c r="AI26" s="28"/>
      <c r="AJ26" s="28"/>
      <c r="AK26" s="31"/>
      <c r="AL26" s="28"/>
      <c r="AM26" s="28"/>
      <c r="AN26" s="28"/>
      <c r="AO26" s="28"/>
      <c r="AP26" s="28">
        <f t="shared" si="1"/>
        <v>0</v>
      </c>
      <c r="AQ26" s="31"/>
      <c r="AR26" s="28"/>
      <c r="AS26" s="28"/>
      <c r="AT26" s="28"/>
      <c r="AU26" s="28"/>
      <c r="AV26" s="28"/>
      <c r="AW26" s="28"/>
      <c r="AX26" s="28">
        <f t="shared" si="7"/>
        <v>0</v>
      </c>
      <c r="AY26" s="28">
        <f t="shared" si="8"/>
        <v>79.884947368421038</v>
      </c>
      <c r="AZ26" s="28">
        <f t="shared" si="9"/>
        <v>0</v>
      </c>
      <c r="BA26" s="28">
        <f t="shared" si="10"/>
        <v>79.884947368421038</v>
      </c>
      <c r="BB26" s="28">
        <f t="shared" si="11"/>
        <v>51</v>
      </c>
      <c r="BC26" s="28">
        <f t="shared" si="12"/>
        <v>53</v>
      </c>
      <c r="BD26" s="28">
        <f t="shared" si="13"/>
        <v>51</v>
      </c>
      <c r="BE26" s="47"/>
      <c r="BF26" s="47"/>
      <c r="BG26" s="47"/>
      <c r="BH26" s="47"/>
      <c r="BI26" s="47"/>
      <c r="BJ26" s="47"/>
      <c r="BK26" s="47"/>
    </row>
    <row r="27" spans="1:63" s="27" customFormat="1" x14ac:dyDescent="0.25">
      <c r="A27" s="28" t="s">
        <v>437</v>
      </c>
      <c r="B27" s="28" t="s">
        <v>490</v>
      </c>
      <c r="C27" s="28" t="s">
        <v>491</v>
      </c>
      <c r="D27" s="44">
        <v>59.329729729729699</v>
      </c>
      <c r="E27" s="44" t="s">
        <v>169</v>
      </c>
      <c r="F27" s="44">
        <v>8</v>
      </c>
      <c r="G27" s="44" t="s">
        <v>65</v>
      </c>
      <c r="H27" s="44">
        <v>9</v>
      </c>
      <c r="I27" s="28">
        <v>4.7249999999999996</v>
      </c>
      <c r="J27" s="28"/>
      <c r="K27" s="28"/>
      <c r="L27" s="28"/>
      <c r="M27" s="31"/>
      <c r="N27" s="28">
        <f t="shared" si="2"/>
        <v>21.725000000000001</v>
      </c>
      <c r="O27" s="28">
        <f t="shared" si="3"/>
        <v>24.316418918918909</v>
      </c>
      <c r="P27" s="28">
        <v>3.4649999999999999</v>
      </c>
      <c r="Q27" s="28">
        <f t="shared" si="4"/>
        <v>84.65</v>
      </c>
      <c r="R27" s="28" t="s">
        <v>492</v>
      </c>
      <c r="S27" s="28">
        <v>0.3</v>
      </c>
      <c r="T27" s="28">
        <f t="shared" si="5"/>
        <v>50.97</v>
      </c>
      <c r="U27" s="28">
        <v>72.5</v>
      </c>
      <c r="V27" s="46">
        <v>7.25</v>
      </c>
      <c r="W27" s="28"/>
      <c r="X27" s="28"/>
      <c r="Y27" s="28"/>
      <c r="Z27" s="28"/>
      <c r="AA27" s="45"/>
      <c r="AB27" s="50"/>
      <c r="AC27" s="28">
        <f t="shared" si="6"/>
        <v>0</v>
      </c>
      <c r="AD27" s="28"/>
      <c r="AE27" s="28"/>
      <c r="AF27" s="28"/>
      <c r="AG27" s="28"/>
      <c r="AH27" s="28">
        <f t="shared" si="0"/>
        <v>0</v>
      </c>
      <c r="AI27" s="28"/>
      <c r="AJ27" s="28"/>
      <c r="AK27" s="31"/>
      <c r="AL27" s="28"/>
      <c r="AM27" s="28"/>
      <c r="AN27" s="28"/>
      <c r="AO27" s="28"/>
      <c r="AP27" s="28">
        <f t="shared" si="1"/>
        <v>0</v>
      </c>
      <c r="AQ27" s="31"/>
      <c r="AR27" s="28"/>
      <c r="AS27" s="28"/>
      <c r="AT27" s="28"/>
      <c r="AU27" s="28"/>
      <c r="AV27" s="28"/>
      <c r="AW27" s="28"/>
      <c r="AX27" s="28">
        <f t="shared" si="7"/>
        <v>0</v>
      </c>
      <c r="AY27" s="28">
        <f t="shared" si="8"/>
        <v>82.536418918918912</v>
      </c>
      <c r="AZ27" s="28">
        <f t="shared" si="9"/>
        <v>0</v>
      </c>
      <c r="BA27" s="28">
        <f t="shared" si="10"/>
        <v>82.536418918918912</v>
      </c>
      <c r="BB27" s="28">
        <f t="shared" si="11"/>
        <v>27</v>
      </c>
      <c r="BC27" s="28">
        <f t="shared" si="12"/>
        <v>38</v>
      </c>
      <c r="BD27" s="28">
        <f t="shared" si="13"/>
        <v>27</v>
      </c>
      <c r="BE27" s="47"/>
      <c r="BF27" s="47"/>
      <c r="BG27" s="47"/>
      <c r="BH27" s="47"/>
      <c r="BI27" s="47"/>
      <c r="BJ27" s="47"/>
      <c r="BK27" s="47"/>
    </row>
    <row r="28" spans="1:63" s="27" customFormat="1" x14ac:dyDescent="0.25">
      <c r="A28" s="28" t="s">
        <v>437</v>
      </c>
      <c r="B28" s="28" t="s">
        <v>493</v>
      </c>
      <c r="C28" s="28" t="s">
        <v>494</v>
      </c>
      <c r="D28" s="44">
        <v>62.007894736842097</v>
      </c>
      <c r="E28" s="44" t="s">
        <v>169</v>
      </c>
      <c r="F28" s="44">
        <v>8</v>
      </c>
      <c r="G28" s="44" t="s">
        <v>65</v>
      </c>
      <c r="H28" s="44">
        <v>9</v>
      </c>
      <c r="I28" s="28"/>
      <c r="J28" s="28"/>
      <c r="K28" s="28"/>
      <c r="L28" s="28"/>
      <c r="M28" s="31"/>
      <c r="N28" s="28">
        <f t="shared" si="2"/>
        <v>17</v>
      </c>
      <c r="O28" s="28">
        <f t="shared" si="3"/>
        <v>23.702368421052629</v>
      </c>
      <c r="P28" s="28">
        <v>2.3119999999999998</v>
      </c>
      <c r="Q28" s="28">
        <f t="shared" si="4"/>
        <v>73.12</v>
      </c>
      <c r="R28" s="28"/>
      <c r="S28" s="28"/>
      <c r="T28" s="28">
        <f t="shared" si="5"/>
        <v>43.872</v>
      </c>
      <c r="U28" s="28">
        <v>71.5</v>
      </c>
      <c r="V28" s="46">
        <v>7.15</v>
      </c>
      <c r="W28" s="28"/>
      <c r="X28" s="28"/>
      <c r="Y28" s="28"/>
      <c r="Z28" s="28"/>
      <c r="AA28" s="45"/>
      <c r="AB28" s="50"/>
      <c r="AC28" s="28">
        <f t="shared" si="6"/>
        <v>0</v>
      </c>
      <c r="AD28" s="28"/>
      <c r="AE28" s="28"/>
      <c r="AF28" s="28"/>
      <c r="AG28" s="28"/>
      <c r="AH28" s="28">
        <f t="shared" si="0"/>
        <v>0</v>
      </c>
      <c r="AI28" s="28" t="s">
        <v>115</v>
      </c>
      <c r="AJ28" s="28" t="s">
        <v>115</v>
      </c>
      <c r="AK28" s="31">
        <v>2</v>
      </c>
      <c r="AL28" s="28" t="s">
        <v>194</v>
      </c>
      <c r="AM28" s="28">
        <v>0.2</v>
      </c>
      <c r="AN28" s="28"/>
      <c r="AO28" s="28"/>
      <c r="AP28" s="28">
        <f t="shared" si="1"/>
        <v>2.2000000000000002</v>
      </c>
      <c r="AQ28" s="31"/>
      <c r="AR28" s="28"/>
      <c r="AS28" s="28"/>
      <c r="AT28" s="28"/>
      <c r="AU28" s="28"/>
      <c r="AV28" s="28"/>
      <c r="AW28" s="28"/>
      <c r="AX28" s="28">
        <f t="shared" si="7"/>
        <v>0</v>
      </c>
      <c r="AY28" s="28">
        <f t="shared" si="8"/>
        <v>74.724368421052631</v>
      </c>
      <c r="AZ28" s="28">
        <f t="shared" si="9"/>
        <v>2.2000000000000002</v>
      </c>
      <c r="BA28" s="28">
        <f t="shared" si="10"/>
        <v>76.924368421052634</v>
      </c>
      <c r="BB28" s="28">
        <f t="shared" si="11"/>
        <v>94</v>
      </c>
      <c r="BC28" s="28">
        <f t="shared" si="12"/>
        <v>82</v>
      </c>
      <c r="BD28" s="28">
        <f t="shared" si="13"/>
        <v>94</v>
      </c>
      <c r="BE28" s="47"/>
      <c r="BF28" s="47"/>
      <c r="BG28" s="47"/>
      <c r="BH28" s="47"/>
      <c r="BI28" s="47"/>
      <c r="BJ28" s="47"/>
      <c r="BK28" s="47"/>
    </row>
    <row r="29" spans="1:63" s="27" customFormat="1" x14ac:dyDescent="0.25">
      <c r="A29" s="28" t="s">
        <v>437</v>
      </c>
      <c r="B29" s="28" t="s">
        <v>495</v>
      </c>
      <c r="C29" s="28" t="s">
        <v>496</v>
      </c>
      <c r="D29" s="44">
        <v>61.0973684210526</v>
      </c>
      <c r="E29" s="44" t="s">
        <v>169</v>
      </c>
      <c r="F29" s="44">
        <v>8</v>
      </c>
      <c r="G29" s="44" t="s">
        <v>65</v>
      </c>
      <c r="H29" s="44">
        <v>9</v>
      </c>
      <c r="I29" s="28">
        <v>3.6749999999999998</v>
      </c>
      <c r="J29" s="28"/>
      <c r="K29" s="28"/>
      <c r="L29" s="28"/>
      <c r="M29" s="31"/>
      <c r="N29" s="28">
        <f t="shared" si="2"/>
        <v>20.675000000000001</v>
      </c>
      <c r="O29" s="28">
        <f t="shared" si="3"/>
        <v>24.531710526315781</v>
      </c>
      <c r="P29" s="28">
        <v>3.3849999999999998</v>
      </c>
      <c r="Q29" s="28">
        <f t="shared" si="4"/>
        <v>83.85</v>
      </c>
      <c r="R29" s="28"/>
      <c r="S29" s="28"/>
      <c r="T29" s="28">
        <f t="shared" si="5"/>
        <v>50.309999999999995</v>
      </c>
      <c r="U29" s="28">
        <v>77.5</v>
      </c>
      <c r="V29" s="46">
        <v>7.75</v>
      </c>
      <c r="W29" s="28"/>
      <c r="X29" s="28"/>
      <c r="Y29" s="28"/>
      <c r="Z29" s="28"/>
      <c r="AA29" s="45"/>
      <c r="AB29" s="50"/>
      <c r="AC29" s="28">
        <f t="shared" si="6"/>
        <v>0</v>
      </c>
      <c r="AD29" s="28" t="s">
        <v>497</v>
      </c>
      <c r="AE29" s="28">
        <v>0.4</v>
      </c>
      <c r="AF29" s="28"/>
      <c r="AG29" s="28"/>
      <c r="AH29" s="28">
        <f t="shared" si="0"/>
        <v>0.4</v>
      </c>
      <c r="AI29" s="28" t="s">
        <v>498</v>
      </c>
      <c r="AJ29" s="28" t="s">
        <v>499</v>
      </c>
      <c r="AK29" s="28">
        <v>2.8</v>
      </c>
      <c r="AL29" s="28"/>
      <c r="AM29" s="28"/>
      <c r="AN29" s="28"/>
      <c r="AO29" s="28"/>
      <c r="AP29" s="28">
        <f t="shared" si="1"/>
        <v>2.8</v>
      </c>
      <c r="AQ29" s="31"/>
      <c r="AR29" s="28"/>
      <c r="AS29" s="28"/>
      <c r="AT29" s="28"/>
      <c r="AU29" s="28"/>
      <c r="AV29" s="28"/>
      <c r="AW29" s="28"/>
      <c r="AX29" s="28">
        <f t="shared" si="7"/>
        <v>0</v>
      </c>
      <c r="AY29" s="28">
        <f t="shared" si="8"/>
        <v>82.591710526315779</v>
      </c>
      <c r="AZ29" s="28">
        <f t="shared" si="9"/>
        <v>3.1999999999999997</v>
      </c>
      <c r="BA29" s="28">
        <f t="shared" si="10"/>
        <v>85.791710526315782</v>
      </c>
      <c r="BB29" s="28">
        <f t="shared" si="11"/>
        <v>34</v>
      </c>
      <c r="BC29" s="28">
        <f t="shared" si="12"/>
        <v>19</v>
      </c>
      <c r="BD29" s="28">
        <f t="shared" si="13"/>
        <v>34</v>
      </c>
      <c r="BE29" s="47"/>
      <c r="BF29" s="47"/>
      <c r="BG29" s="47"/>
      <c r="BH29" s="47"/>
      <c r="BI29" s="47"/>
      <c r="BJ29" s="47"/>
      <c r="BK29" s="47"/>
    </row>
    <row r="30" spans="1:63" s="27" customFormat="1" x14ac:dyDescent="0.25">
      <c r="A30" s="28" t="s">
        <v>437</v>
      </c>
      <c r="B30" s="28" t="s">
        <v>500</v>
      </c>
      <c r="C30" s="28" t="s">
        <v>501</v>
      </c>
      <c r="D30" s="44">
        <v>60.591052631578997</v>
      </c>
      <c r="E30" s="44" t="s">
        <v>169</v>
      </c>
      <c r="F30" s="44">
        <v>8</v>
      </c>
      <c r="G30" s="44" t="s">
        <v>65</v>
      </c>
      <c r="H30" s="44">
        <v>9</v>
      </c>
      <c r="I30" s="28"/>
      <c r="J30" s="28"/>
      <c r="K30" s="28"/>
      <c r="L30" s="28"/>
      <c r="M30" s="31"/>
      <c r="N30" s="28">
        <f t="shared" si="2"/>
        <v>17</v>
      </c>
      <c r="O30" s="28">
        <f t="shared" si="3"/>
        <v>23.2773157894737</v>
      </c>
      <c r="P30" s="28">
        <v>3.258</v>
      </c>
      <c r="Q30" s="28">
        <f t="shared" si="4"/>
        <v>82.58</v>
      </c>
      <c r="R30" s="28"/>
      <c r="S30" s="28"/>
      <c r="T30" s="28">
        <f t="shared" si="5"/>
        <v>49.547999999999995</v>
      </c>
      <c r="U30" s="28">
        <v>74</v>
      </c>
      <c r="V30" s="46">
        <v>7.4</v>
      </c>
      <c r="W30" s="28"/>
      <c r="X30" s="28"/>
      <c r="Y30" s="28"/>
      <c r="Z30" s="28"/>
      <c r="AA30" s="45"/>
      <c r="AB30" s="50"/>
      <c r="AC30" s="28">
        <f t="shared" si="6"/>
        <v>0</v>
      </c>
      <c r="AD30" s="28"/>
      <c r="AE30" s="28"/>
      <c r="AF30" s="28"/>
      <c r="AG30" s="28"/>
      <c r="AH30" s="28">
        <f t="shared" ref="AH30:AH61" si="14">AE30+AG30</f>
        <v>0</v>
      </c>
      <c r="AI30" s="28"/>
      <c r="AJ30" s="28"/>
      <c r="AK30" s="31"/>
      <c r="AL30" s="28"/>
      <c r="AM30" s="28"/>
      <c r="AN30" s="28"/>
      <c r="AO30" s="28"/>
      <c r="AP30" s="28">
        <f t="shared" si="1"/>
        <v>0</v>
      </c>
      <c r="AQ30" s="31"/>
      <c r="AR30" s="28"/>
      <c r="AS30" s="28"/>
      <c r="AT30" s="28"/>
      <c r="AU30" s="28"/>
      <c r="AV30" s="28"/>
      <c r="AW30" s="28"/>
      <c r="AX30" s="28">
        <f t="shared" si="7"/>
        <v>0</v>
      </c>
      <c r="AY30" s="28">
        <f t="shared" si="8"/>
        <v>80.225315789473697</v>
      </c>
      <c r="AZ30" s="28">
        <f t="shared" si="9"/>
        <v>0</v>
      </c>
      <c r="BA30" s="28">
        <f t="shared" si="10"/>
        <v>80.225315789473697</v>
      </c>
      <c r="BB30" s="28">
        <f t="shared" si="11"/>
        <v>42</v>
      </c>
      <c r="BC30" s="28">
        <f t="shared" si="12"/>
        <v>50</v>
      </c>
      <c r="BD30" s="28">
        <f t="shared" si="13"/>
        <v>42</v>
      </c>
      <c r="BE30" s="47"/>
      <c r="BF30" s="47"/>
      <c r="BG30" s="47"/>
      <c r="BH30" s="47"/>
      <c r="BI30" s="47"/>
      <c r="BJ30" s="47"/>
      <c r="BK30" s="47"/>
    </row>
    <row r="31" spans="1:63" s="27" customFormat="1" x14ac:dyDescent="0.25">
      <c r="A31" s="28" t="s">
        <v>437</v>
      </c>
      <c r="B31" s="28" t="s">
        <v>502</v>
      </c>
      <c r="C31" s="28" t="s">
        <v>503</v>
      </c>
      <c r="D31" s="44">
        <v>60.307894736842101</v>
      </c>
      <c r="E31" s="44" t="s">
        <v>169</v>
      </c>
      <c r="F31" s="44">
        <v>8</v>
      </c>
      <c r="G31" s="44" t="s">
        <v>65</v>
      </c>
      <c r="H31" s="44">
        <v>9</v>
      </c>
      <c r="I31" s="28">
        <v>1.5</v>
      </c>
      <c r="J31" s="28"/>
      <c r="K31" s="28"/>
      <c r="L31" s="28"/>
      <c r="M31" s="31"/>
      <c r="N31" s="28">
        <f t="shared" si="2"/>
        <v>18.5</v>
      </c>
      <c r="O31" s="28">
        <f t="shared" si="3"/>
        <v>23.64236842105263</v>
      </c>
      <c r="P31" s="28">
        <v>2.7109999999999999</v>
      </c>
      <c r="Q31" s="28">
        <f t="shared" si="4"/>
        <v>77.11</v>
      </c>
      <c r="R31" s="28"/>
      <c r="S31" s="28"/>
      <c r="T31" s="28">
        <f t="shared" si="5"/>
        <v>46.265999999999998</v>
      </c>
      <c r="U31" s="28">
        <v>72.5</v>
      </c>
      <c r="V31" s="46">
        <v>7.25</v>
      </c>
      <c r="W31" s="28"/>
      <c r="X31" s="28"/>
      <c r="Y31" s="28"/>
      <c r="Z31" s="28"/>
      <c r="AA31" s="45"/>
      <c r="AB31" s="50"/>
      <c r="AC31" s="28">
        <f t="shared" si="6"/>
        <v>0</v>
      </c>
      <c r="AD31" s="28"/>
      <c r="AE31" s="28"/>
      <c r="AF31" s="28"/>
      <c r="AG31" s="28"/>
      <c r="AH31" s="28">
        <f t="shared" si="14"/>
        <v>0</v>
      </c>
      <c r="AI31" s="28" t="s">
        <v>436</v>
      </c>
      <c r="AJ31" s="28" t="s">
        <v>436</v>
      </c>
      <c r="AK31" s="31">
        <v>1</v>
      </c>
      <c r="AL31" s="28"/>
      <c r="AM31" s="28"/>
      <c r="AN31" s="28"/>
      <c r="AO31" s="28"/>
      <c r="AP31" s="28">
        <f t="shared" si="1"/>
        <v>1</v>
      </c>
      <c r="AQ31" s="31"/>
      <c r="AR31" s="28"/>
      <c r="AS31" s="28"/>
      <c r="AT31" s="28"/>
      <c r="AU31" s="28"/>
      <c r="AV31" s="28"/>
      <c r="AW31" s="28"/>
      <c r="AX31" s="28">
        <f t="shared" si="7"/>
        <v>0</v>
      </c>
      <c r="AY31" s="28">
        <f t="shared" si="8"/>
        <v>77.158368421052629</v>
      </c>
      <c r="AZ31" s="28">
        <f t="shared" si="9"/>
        <v>1</v>
      </c>
      <c r="BA31" s="28">
        <f t="shared" si="10"/>
        <v>78.158368421052629</v>
      </c>
      <c r="BB31" s="28">
        <f t="shared" si="11"/>
        <v>75</v>
      </c>
      <c r="BC31" s="28">
        <f t="shared" si="12"/>
        <v>68</v>
      </c>
      <c r="BD31" s="28">
        <f t="shared" si="13"/>
        <v>76</v>
      </c>
      <c r="BE31" s="47"/>
      <c r="BF31" s="47"/>
      <c r="BG31" s="47"/>
      <c r="BH31" s="47"/>
      <c r="BI31" s="47"/>
      <c r="BJ31" s="47"/>
      <c r="BK31" s="47"/>
    </row>
    <row r="32" spans="1:63" s="27" customFormat="1" x14ac:dyDescent="0.25">
      <c r="A32" s="28" t="s">
        <v>437</v>
      </c>
      <c r="B32" s="28" t="s">
        <v>504</v>
      </c>
      <c r="C32" s="28" t="s">
        <v>505</v>
      </c>
      <c r="D32" s="44">
        <v>62.355263157894697</v>
      </c>
      <c r="E32" s="44" t="s">
        <v>169</v>
      </c>
      <c r="F32" s="44">
        <v>8</v>
      </c>
      <c r="G32" s="44" t="s">
        <v>65</v>
      </c>
      <c r="H32" s="44">
        <v>9</v>
      </c>
      <c r="I32" s="28">
        <v>7.5</v>
      </c>
      <c r="J32" s="28" t="s">
        <v>123</v>
      </c>
      <c r="K32" s="28">
        <v>0.5</v>
      </c>
      <c r="L32" s="28" t="s">
        <v>506</v>
      </c>
      <c r="M32" s="31">
        <v>0.5</v>
      </c>
      <c r="N32" s="28">
        <f t="shared" si="2"/>
        <v>25.5</v>
      </c>
      <c r="O32" s="28">
        <f t="shared" si="3"/>
        <v>26.356578947368408</v>
      </c>
      <c r="P32" s="28">
        <v>4.6029999999999998</v>
      </c>
      <c r="Q32" s="28">
        <f t="shared" si="4"/>
        <v>96.03</v>
      </c>
      <c r="R32" s="28"/>
      <c r="S32" s="28"/>
      <c r="T32" s="28">
        <f t="shared" si="5"/>
        <v>57.617999999999995</v>
      </c>
      <c r="U32" s="51">
        <v>86</v>
      </c>
      <c r="V32" s="52">
        <v>8.6</v>
      </c>
      <c r="W32" s="28" t="s">
        <v>507</v>
      </c>
      <c r="X32" s="28">
        <v>1.2</v>
      </c>
      <c r="Y32" s="56"/>
      <c r="Z32" s="31"/>
      <c r="AA32" s="45"/>
      <c r="AB32" s="50"/>
      <c r="AC32" s="28">
        <f t="shared" si="6"/>
        <v>1.2</v>
      </c>
      <c r="AD32" s="47" t="s">
        <v>126</v>
      </c>
      <c r="AE32" s="28">
        <v>0.25</v>
      </c>
      <c r="AF32" s="28"/>
      <c r="AG32" s="28"/>
      <c r="AH32" s="28">
        <f t="shared" si="14"/>
        <v>0.25</v>
      </c>
      <c r="AI32" s="28" t="s">
        <v>508</v>
      </c>
      <c r="AJ32" s="28" t="s">
        <v>508</v>
      </c>
      <c r="AK32" s="31">
        <v>3.55</v>
      </c>
      <c r="AL32" s="28" t="s">
        <v>473</v>
      </c>
      <c r="AM32" s="28">
        <v>0.5</v>
      </c>
      <c r="AN32" s="28"/>
      <c r="AO32" s="28"/>
      <c r="AP32" s="28">
        <f t="shared" si="1"/>
        <v>4.05</v>
      </c>
      <c r="AQ32" s="31"/>
      <c r="AR32" s="28"/>
      <c r="AS32" s="51"/>
      <c r="AT32" s="51"/>
      <c r="AU32" s="51"/>
      <c r="AV32" s="28" t="s">
        <v>509</v>
      </c>
      <c r="AW32" s="28">
        <v>0.4</v>
      </c>
      <c r="AX32" s="28">
        <f t="shared" si="7"/>
        <v>0.4</v>
      </c>
      <c r="AY32" s="28">
        <f t="shared" si="8"/>
        <v>92.574578947368394</v>
      </c>
      <c r="AZ32" s="28">
        <f t="shared" si="9"/>
        <v>5.9</v>
      </c>
      <c r="BA32" s="28">
        <f t="shared" si="10"/>
        <v>98.4745789473684</v>
      </c>
      <c r="BB32" s="28">
        <f t="shared" si="11"/>
        <v>1</v>
      </c>
      <c r="BC32" s="28">
        <f t="shared" si="12"/>
        <v>3</v>
      </c>
      <c r="BD32" s="28">
        <f t="shared" si="13"/>
        <v>1</v>
      </c>
      <c r="BE32" s="47"/>
      <c r="BF32" s="47"/>
      <c r="BG32" s="47"/>
      <c r="BH32" s="47"/>
      <c r="BI32" s="47"/>
      <c r="BJ32" s="47"/>
      <c r="BK32" s="47"/>
    </row>
    <row r="33" spans="1:63" s="27" customFormat="1" x14ac:dyDescent="0.25">
      <c r="A33" s="28" t="s">
        <v>437</v>
      </c>
      <c r="B33" s="28" t="s">
        <v>510</v>
      </c>
      <c r="C33" s="28" t="s">
        <v>511</v>
      </c>
      <c r="D33" s="44">
        <v>60.126486486486499</v>
      </c>
      <c r="E33" s="44" t="s">
        <v>169</v>
      </c>
      <c r="F33" s="44">
        <v>8</v>
      </c>
      <c r="G33" s="44" t="s">
        <v>64</v>
      </c>
      <c r="H33" s="44">
        <v>8</v>
      </c>
      <c r="I33" s="28"/>
      <c r="J33" s="28"/>
      <c r="K33" s="28"/>
      <c r="L33" s="28"/>
      <c r="M33" s="31"/>
      <c r="N33" s="28">
        <f t="shared" si="2"/>
        <v>16</v>
      </c>
      <c r="O33" s="28">
        <f t="shared" si="3"/>
        <v>22.83794594594595</v>
      </c>
      <c r="P33" s="28">
        <v>2.2040000000000002</v>
      </c>
      <c r="Q33" s="28">
        <f t="shared" si="4"/>
        <v>72.040000000000006</v>
      </c>
      <c r="R33" s="28"/>
      <c r="S33" s="28"/>
      <c r="T33" s="28">
        <f t="shared" si="5"/>
        <v>43.224000000000004</v>
      </c>
      <c r="U33" s="28">
        <v>60</v>
      </c>
      <c r="V33" s="46">
        <v>6</v>
      </c>
      <c r="W33" s="28"/>
      <c r="X33" s="28"/>
      <c r="Y33" s="28"/>
      <c r="Z33" s="28"/>
      <c r="AA33" s="45"/>
      <c r="AB33" s="50"/>
      <c r="AC33" s="28">
        <f t="shared" si="6"/>
        <v>0</v>
      </c>
      <c r="AD33" s="28"/>
      <c r="AE33" s="28"/>
      <c r="AF33" s="28"/>
      <c r="AG33" s="28"/>
      <c r="AH33" s="28">
        <f t="shared" si="14"/>
        <v>0</v>
      </c>
      <c r="AI33" s="28" t="s">
        <v>512</v>
      </c>
      <c r="AJ33" s="28" t="s">
        <v>513</v>
      </c>
      <c r="AK33" s="31">
        <v>1.7</v>
      </c>
      <c r="AL33" s="28"/>
      <c r="AM33" s="28"/>
      <c r="AN33" s="28"/>
      <c r="AO33" s="28"/>
      <c r="AP33" s="28">
        <f t="shared" si="1"/>
        <v>1.7</v>
      </c>
      <c r="AQ33" s="31"/>
      <c r="AR33" s="28"/>
      <c r="AS33" s="28"/>
      <c r="AT33" s="28"/>
      <c r="AU33" s="28"/>
      <c r="AV33" s="28"/>
      <c r="AW33" s="28"/>
      <c r="AX33" s="28">
        <f t="shared" si="7"/>
        <v>0</v>
      </c>
      <c r="AY33" s="28">
        <f t="shared" si="8"/>
        <v>72.061945945945951</v>
      </c>
      <c r="AZ33" s="28">
        <f t="shared" si="9"/>
        <v>1.7</v>
      </c>
      <c r="BA33" s="28">
        <f t="shared" si="10"/>
        <v>73.761945945945953</v>
      </c>
      <c r="BB33" s="28">
        <f t="shared" si="11"/>
        <v>97</v>
      </c>
      <c r="BC33" s="28">
        <f t="shared" si="12"/>
        <v>97</v>
      </c>
      <c r="BD33" s="28">
        <f t="shared" si="13"/>
        <v>97</v>
      </c>
      <c r="BE33" s="47"/>
      <c r="BF33" s="47"/>
      <c r="BG33" s="47"/>
      <c r="BH33" s="47"/>
      <c r="BI33" s="47"/>
      <c r="BJ33" s="47"/>
      <c r="BK33" s="47"/>
    </row>
    <row r="34" spans="1:63" s="27" customFormat="1" x14ac:dyDescent="0.25">
      <c r="A34" s="28" t="s">
        <v>437</v>
      </c>
      <c r="B34" s="28" t="s">
        <v>514</v>
      </c>
      <c r="C34" s="28" t="s">
        <v>515</v>
      </c>
      <c r="D34" s="44">
        <v>59.036842105263098</v>
      </c>
      <c r="E34" s="44" t="s">
        <v>169</v>
      </c>
      <c r="F34" s="44">
        <v>8</v>
      </c>
      <c r="G34" s="44" t="s">
        <v>65</v>
      </c>
      <c r="H34" s="44">
        <v>9</v>
      </c>
      <c r="I34" s="28">
        <v>1.7250000000000001</v>
      </c>
      <c r="J34" s="28"/>
      <c r="K34" s="28"/>
      <c r="L34" s="28"/>
      <c r="M34" s="31"/>
      <c r="N34" s="28">
        <f t="shared" si="2"/>
        <v>18.725000000000001</v>
      </c>
      <c r="O34" s="28">
        <f t="shared" si="3"/>
        <v>23.32855263157893</v>
      </c>
      <c r="P34" s="28">
        <v>2.669</v>
      </c>
      <c r="Q34" s="28">
        <f t="shared" si="4"/>
        <v>76.69</v>
      </c>
      <c r="R34" s="28"/>
      <c r="S34" s="28"/>
      <c r="T34" s="28">
        <f t="shared" si="5"/>
        <v>46.013999999999996</v>
      </c>
      <c r="U34" s="28">
        <v>74.5</v>
      </c>
      <c r="V34" s="46">
        <v>7.45</v>
      </c>
      <c r="W34" s="28"/>
      <c r="X34" s="28"/>
      <c r="Y34" s="28"/>
      <c r="Z34" s="28"/>
      <c r="AA34" s="45"/>
      <c r="AB34" s="50"/>
      <c r="AC34" s="28">
        <f t="shared" si="6"/>
        <v>0</v>
      </c>
      <c r="AD34" s="28"/>
      <c r="AE34" s="28"/>
      <c r="AF34" s="28"/>
      <c r="AG34" s="28"/>
      <c r="AH34" s="28">
        <f t="shared" si="14"/>
        <v>0</v>
      </c>
      <c r="AI34" s="28" t="s">
        <v>516</v>
      </c>
      <c r="AJ34" s="28" t="s">
        <v>1326</v>
      </c>
      <c r="AK34" s="31">
        <v>1</v>
      </c>
      <c r="AL34" s="28"/>
      <c r="AM34" s="28"/>
      <c r="AN34" s="28"/>
      <c r="AO34" s="28"/>
      <c r="AP34" s="28">
        <f t="shared" si="1"/>
        <v>1</v>
      </c>
      <c r="AQ34" s="31"/>
      <c r="AR34" s="28"/>
      <c r="AS34" s="28"/>
      <c r="AT34" s="28"/>
      <c r="AU34" s="28"/>
      <c r="AV34" s="28"/>
      <c r="AW34" s="28"/>
      <c r="AX34" s="28">
        <f t="shared" si="7"/>
        <v>0</v>
      </c>
      <c r="AY34" s="28">
        <f t="shared" si="8"/>
        <v>76.792552631578928</v>
      </c>
      <c r="AZ34" s="28">
        <f t="shared" si="9"/>
        <v>1</v>
      </c>
      <c r="BA34" s="28">
        <f t="shared" si="10"/>
        <v>77.792552631578928</v>
      </c>
      <c r="BB34" s="28">
        <f t="shared" si="11"/>
        <v>79</v>
      </c>
      <c r="BC34" s="28">
        <f t="shared" si="12"/>
        <v>73</v>
      </c>
      <c r="BD34" s="28">
        <f t="shared" si="13"/>
        <v>79</v>
      </c>
      <c r="BE34" s="47"/>
      <c r="BF34" s="47"/>
      <c r="BG34" s="47"/>
      <c r="BH34" s="47"/>
      <c r="BI34" s="47"/>
      <c r="BJ34" s="47"/>
      <c r="BK34" s="47"/>
    </row>
    <row r="35" spans="1:63" s="27" customFormat="1" x14ac:dyDescent="0.25">
      <c r="A35" s="28" t="s">
        <v>437</v>
      </c>
      <c r="B35" s="28" t="s">
        <v>517</v>
      </c>
      <c r="C35" s="28" t="s">
        <v>518</v>
      </c>
      <c r="D35" s="44">
        <v>58.971052631578999</v>
      </c>
      <c r="E35" s="44" t="s">
        <v>169</v>
      </c>
      <c r="F35" s="44">
        <v>8</v>
      </c>
      <c r="G35" s="44" t="s">
        <v>65</v>
      </c>
      <c r="H35" s="44">
        <v>9</v>
      </c>
      <c r="I35" s="28">
        <v>1.425</v>
      </c>
      <c r="J35" s="28"/>
      <c r="K35" s="28"/>
      <c r="L35" s="28"/>
      <c r="M35" s="31"/>
      <c r="N35" s="28">
        <f t="shared" si="2"/>
        <v>18.425000000000001</v>
      </c>
      <c r="O35" s="28">
        <f t="shared" si="3"/>
        <v>23.218815789473698</v>
      </c>
      <c r="P35" s="28">
        <v>3.61</v>
      </c>
      <c r="Q35" s="28">
        <f t="shared" si="4"/>
        <v>86.1</v>
      </c>
      <c r="R35" s="28" t="s">
        <v>519</v>
      </c>
      <c r="S35" s="28">
        <v>0.6</v>
      </c>
      <c r="T35" s="28">
        <f t="shared" si="5"/>
        <v>52.019999999999989</v>
      </c>
      <c r="U35" s="28">
        <v>76.5</v>
      </c>
      <c r="V35" s="46">
        <v>7.65</v>
      </c>
      <c r="W35" s="28"/>
      <c r="X35" s="28"/>
      <c r="Y35" s="28"/>
      <c r="Z35" s="28"/>
      <c r="AA35" s="45"/>
      <c r="AB35" s="50"/>
      <c r="AC35" s="28">
        <f t="shared" si="6"/>
        <v>0</v>
      </c>
      <c r="AD35" s="28"/>
      <c r="AE35" s="28"/>
      <c r="AF35" s="28"/>
      <c r="AG35" s="28"/>
      <c r="AH35" s="28">
        <f t="shared" si="14"/>
        <v>0</v>
      </c>
      <c r="AI35" s="28"/>
      <c r="AJ35" s="28"/>
      <c r="AK35" s="31"/>
      <c r="AL35" s="28"/>
      <c r="AM35" s="28"/>
      <c r="AN35" s="28"/>
      <c r="AO35" s="28"/>
      <c r="AP35" s="28">
        <f t="shared" si="1"/>
        <v>0</v>
      </c>
      <c r="AQ35" s="31"/>
      <c r="AR35" s="28"/>
      <c r="AS35" s="28"/>
      <c r="AT35" s="28"/>
      <c r="AU35" s="28"/>
      <c r="AV35" s="28"/>
      <c r="AW35" s="28"/>
      <c r="AX35" s="28">
        <f t="shared" si="7"/>
        <v>0</v>
      </c>
      <c r="AY35" s="28">
        <f t="shared" si="8"/>
        <v>82.888815789473696</v>
      </c>
      <c r="AZ35" s="28">
        <f t="shared" si="9"/>
        <v>0</v>
      </c>
      <c r="BA35" s="28">
        <f t="shared" si="10"/>
        <v>82.888815789473696</v>
      </c>
      <c r="BB35" s="28">
        <f t="shared" si="11"/>
        <v>22</v>
      </c>
      <c r="BC35" s="28">
        <f t="shared" si="12"/>
        <v>36</v>
      </c>
      <c r="BD35" s="28">
        <f t="shared" si="13"/>
        <v>21</v>
      </c>
      <c r="BE35" s="47"/>
      <c r="BF35" s="47"/>
      <c r="BG35" s="47"/>
      <c r="BH35" s="47"/>
      <c r="BI35" s="47"/>
      <c r="BJ35" s="47"/>
      <c r="BK35" s="47"/>
    </row>
    <row r="36" spans="1:63" s="27" customFormat="1" x14ac:dyDescent="0.25">
      <c r="A36" s="28" t="s">
        <v>437</v>
      </c>
      <c r="B36" s="28" t="s">
        <v>520</v>
      </c>
      <c r="C36" s="28" t="s">
        <v>521</v>
      </c>
      <c r="D36" s="44">
        <v>61.305405405405402</v>
      </c>
      <c r="E36" s="44" t="s">
        <v>169</v>
      </c>
      <c r="F36" s="44">
        <v>8</v>
      </c>
      <c r="G36" s="44" t="s">
        <v>65</v>
      </c>
      <c r="H36" s="44">
        <v>9</v>
      </c>
      <c r="I36" s="28">
        <v>1.7250000000000001</v>
      </c>
      <c r="J36" s="28"/>
      <c r="K36" s="28"/>
      <c r="L36" s="28"/>
      <c r="M36" s="31"/>
      <c r="N36" s="28">
        <f t="shared" si="2"/>
        <v>18.725000000000001</v>
      </c>
      <c r="O36" s="28">
        <f t="shared" si="3"/>
        <v>24.00912162162162</v>
      </c>
      <c r="P36" s="28">
        <v>3.5539999999999998</v>
      </c>
      <c r="Q36" s="28">
        <f t="shared" si="4"/>
        <v>85.539999999999992</v>
      </c>
      <c r="R36" s="28"/>
      <c r="S36" s="28"/>
      <c r="T36" s="28">
        <f t="shared" si="5"/>
        <v>51.323999999999991</v>
      </c>
      <c r="U36" s="28">
        <v>73</v>
      </c>
      <c r="V36" s="46">
        <v>7.3</v>
      </c>
      <c r="W36" s="28" t="s">
        <v>522</v>
      </c>
      <c r="X36" s="28">
        <v>0.8</v>
      </c>
      <c r="Y36" s="28"/>
      <c r="Z36" s="28"/>
      <c r="AA36" s="45"/>
      <c r="AB36" s="50"/>
      <c r="AC36" s="28">
        <f t="shared" si="6"/>
        <v>0.8</v>
      </c>
      <c r="AD36" s="28"/>
      <c r="AE36" s="28"/>
      <c r="AF36" s="28"/>
      <c r="AG36" s="28"/>
      <c r="AH36" s="28">
        <f t="shared" si="14"/>
        <v>0</v>
      </c>
      <c r="AI36" s="28" t="s">
        <v>523</v>
      </c>
      <c r="AJ36" s="28" t="s">
        <v>524</v>
      </c>
      <c r="AK36" s="31">
        <v>1.05</v>
      </c>
      <c r="AL36" s="28"/>
      <c r="AM36" s="28"/>
      <c r="AN36" s="28"/>
      <c r="AO36" s="28"/>
      <c r="AP36" s="28">
        <f t="shared" si="1"/>
        <v>1.05</v>
      </c>
      <c r="AQ36" s="31"/>
      <c r="AR36" s="28"/>
      <c r="AS36" s="28"/>
      <c r="AT36" s="28"/>
      <c r="AU36" s="28"/>
      <c r="AV36" s="28"/>
      <c r="AW36" s="28"/>
      <c r="AX36" s="28">
        <f t="shared" si="7"/>
        <v>0</v>
      </c>
      <c r="AY36" s="28">
        <f t="shared" si="8"/>
        <v>82.633121621621612</v>
      </c>
      <c r="AZ36" s="28">
        <f t="shared" si="9"/>
        <v>1.85</v>
      </c>
      <c r="BA36" s="28">
        <f t="shared" si="10"/>
        <v>84.483121621621606</v>
      </c>
      <c r="BB36" s="28">
        <f t="shared" si="11"/>
        <v>24</v>
      </c>
      <c r="BC36" s="28">
        <f t="shared" si="12"/>
        <v>29</v>
      </c>
      <c r="BD36" s="28">
        <f t="shared" si="13"/>
        <v>24</v>
      </c>
      <c r="BE36" s="47"/>
      <c r="BF36" s="47"/>
      <c r="BG36" s="47"/>
      <c r="BH36" s="47"/>
      <c r="BI36" s="47"/>
      <c r="BJ36" s="47"/>
      <c r="BK36" s="47"/>
    </row>
    <row r="37" spans="1:63" s="27" customFormat="1" ht="15.65" customHeight="1" x14ac:dyDescent="0.25">
      <c r="A37" s="28" t="s">
        <v>437</v>
      </c>
      <c r="B37" s="28" t="s">
        <v>525</v>
      </c>
      <c r="C37" s="28" t="s">
        <v>526</v>
      </c>
      <c r="D37" s="44">
        <v>59.937837837837797</v>
      </c>
      <c r="E37" s="44" t="s">
        <v>169</v>
      </c>
      <c r="F37" s="44">
        <v>8</v>
      </c>
      <c r="G37" s="44" t="s">
        <v>64</v>
      </c>
      <c r="H37" s="44">
        <v>8</v>
      </c>
      <c r="I37" s="28"/>
      <c r="J37" s="28"/>
      <c r="K37" s="28"/>
      <c r="L37" s="28"/>
      <c r="M37" s="31"/>
      <c r="N37" s="28">
        <f t="shared" si="2"/>
        <v>16</v>
      </c>
      <c r="O37" s="28">
        <f t="shared" si="3"/>
        <v>22.78135135135134</v>
      </c>
      <c r="P37" s="28">
        <v>2.8069999999999999</v>
      </c>
      <c r="Q37" s="28">
        <f t="shared" si="4"/>
        <v>78.069999999999993</v>
      </c>
      <c r="R37" s="28"/>
      <c r="S37" s="28"/>
      <c r="T37" s="28">
        <f t="shared" si="5"/>
        <v>46.841999999999992</v>
      </c>
      <c r="U37" s="28">
        <v>78</v>
      </c>
      <c r="V37" s="46">
        <v>7.8</v>
      </c>
      <c r="W37" s="28"/>
      <c r="X37" s="28"/>
      <c r="Y37" s="28"/>
      <c r="Z37" s="28"/>
      <c r="AA37" s="45"/>
      <c r="AB37" s="50"/>
      <c r="AC37" s="28">
        <f t="shared" si="6"/>
        <v>0</v>
      </c>
      <c r="AD37" s="28"/>
      <c r="AE37" s="28"/>
      <c r="AF37" s="28" t="s">
        <v>371</v>
      </c>
      <c r="AG37" s="28">
        <v>0.25</v>
      </c>
      <c r="AH37" s="28">
        <f t="shared" si="14"/>
        <v>0.25</v>
      </c>
      <c r="AI37" s="53" t="s">
        <v>1329</v>
      </c>
      <c r="AJ37" s="53" t="s">
        <v>1329</v>
      </c>
      <c r="AK37" s="31">
        <v>1</v>
      </c>
      <c r="AL37" s="31" t="s">
        <v>100</v>
      </c>
      <c r="AM37" s="28">
        <v>0.2</v>
      </c>
      <c r="AN37" s="28"/>
      <c r="AO37" s="28"/>
      <c r="AP37" s="28">
        <f t="shared" ref="AP37:AP64" si="15">SUM(AK37,AM37,AO37)</f>
        <v>1.2</v>
      </c>
      <c r="AQ37" s="31"/>
      <c r="AR37" s="28"/>
      <c r="AS37" s="28"/>
      <c r="AT37" s="28"/>
      <c r="AU37" s="28"/>
      <c r="AV37" s="28"/>
      <c r="AW37" s="28"/>
      <c r="AX37" s="28">
        <f t="shared" si="7"/>
        <v>0</v>
      </c>
      <c r="AY37" s="28">
        <f t="shared" si="8"/>
        <v>77.423351351351329</v>
      </c>
      <c r="AZ37" s="28">
        <f t="shared" si="9"/>
        <v>1.45</v>
      </c>
      <c r="BA37" s="28">
        <f t="shared" si="10"/>
        <v>78.873351351351332</v>
      </c>
      <c r="BB37" s="28">
        <f t="shared" si="11"/>
        <v>72</v>
      </c>
      <c r="BC37" s="28">
        <f t="shared" si="12"/>
        <v>61</v>
      </c>
      <c r="BD37" s="28">
        <f t="shared" si="13"/>
        <v>72</v>
      </c>
      <c r="BE37" s="47"/>
      <c r="BF37" s="47"/>
      <c r="BG37" s="47"/>
      <c r="BH37" s="47"/>
      <c r="BI37" s="47"/>
      <c r="BJ37" s="47"/>
      <c r="BK37" s="47"/>
    </row>
    <row r="38" spans="1:63" s="27" customFormat="1" x14ac:dyDescent="0.25">
      <c r="A38" s="28" t="s">
        <v>437</v>
      </c>
      <c r="B38" s="28" t="s">
        <v>527</v>
      </c>
      <c r="C38" s="28" t="s">
        <v>528</v>
      </c>
      <c r="D38" s="44">
        <v>60.005263157894703</v>
      </c>
      <c r="E38" s="44" t="s">
        <v>169</v>
      </c>
      <c r="F38" s="44">
        <v>8</v>
      </c>
      <c r="G38" s="44" t="s">
        <v>65</v>
      </c>
      <c r="H38" s="44">
        <v>9</v>
      </c>
      <c r="I38" s="28">
        <v>1.5</v>
      </c>
      <c r="J38" s="28"/>
      <c r="K38" s="28"/>
      <c r="L38" s="28"/>
      <c r="M38" s="31"/>
      <c r="N38" s="28">
        <f t="shared" ref="N38:N69" si="16">(F38+H38+I38+K38+M38)</f>
        <v>18.5</v>
      </c>
      <c r="O38" s="28">
        <f t="shared" ref="O38:O69" si="17">(D38+N38)*0.3</f>
        <v>23.551578947368409</v>
      </c>
      <c r="P38" s="28">
        <v>3.1669999999999998</v>
      </c>
      <c r="Q38" s="28">
        <f t="shared" ref="Q38:Q69" si="18">P38*10+50</f>
        <v>81.67</v>
      </c>
      <c r="R38" s="28"/>
      <c r="S38" s="28"/>
      <c r="T38" s="28">
        <f t="shared" ref="T38:T69" si="19">(Q38+S38)*0.6</f>
        <v>49.002000000000002</v>
      </c>
      <c r="U38" s="28">
        <v>72</v>
      </c>
      <c r="V38" s="46">
        <v>7.2</v>
      </c>
      <c r="W38" s="28"/>
      <c r="X38" s="28"/>
      <c r="Y38" s="28"/>
      <c r="Z38" s="28"/>
      <c r="AA38" s="45"/>
      <c r="AB38" s="50"/>
      <c r="AC38" s="28">
        <f t="shared" ref="AC38:AC69" si="20">X38+Z38+AB38</f>
        <v>0</v>
      </c>
      <c r="AD38" s="28"/>
      <c r="AE38" s="28"/>
      <c r="AF38" s="28"/>
      <c r="AG38" s="28"/>
      <c r="AH38" s="28">
        <f t="shared" si="14"/>
        <v>0</v>
      </c>
      <c r="AI38" s="28"/>
      <c r="AJ38" s="28"/>
      <c r="AK38" s="31"/>
      <c r="AL38" s="28"/>
      <c r="AM38" s="28"/>
      <c r="AN38" s="28"/>
      <c r="AO38" s="28"/>
      <c r="AP38" s="28">
        <f t="shared" si="15"/>
        <v>0</v>
      </c>
      <c r="AQ38" s="31"/>
      <c r="AR38" s="28"/>
      <c r="AS38" s="28"/>
      <c r="AT38" s="28"/>
      <c r="AU38" s="28"/>
      <c r="AV38" s="28"/>
      <c r="AW38" s="28"/>
      <c r="AX38" s="28">
        <f t="shared" si="7"/>
        <v>0</v>
      </c>
      <c r="AY38" s="28">
        <f t="shared" ref="AY38:AY69" si="21">O38+T38+V38</f>
        <v>79.75357894736841</v>
      </c>
      <c r="AZ38" s="28">
        <f t="shared" ref="AZ38:AZ69" si="22">AC38+AH38+AP38+AX38</f>
        <v>0</v>
      </c>
      <c r="BA38" s="28">
        <f t="shared" ref="BA38:BA69" si="23">AY38+AZ38</f>
        <v>79.75357894736841</v>
      </c>
      <c r="BB38" s="28">
        <f t="shared" ref="BB38:BB69" si="24">RANK(P38,P:P)</f>
        <v>49</v>
      </c>
      <c r="BC38" s="28">
        <f t="shared" ref="BC38:BC69" si="25">RANK(BA38,BA:BA)</f>
        <v>54</v>
      </c>
      <c r="BD38" s="28">
        <f t="shared" si="13"/>
        <v>50</v>
      </c>
      <c r="BE38" s="47"/>
      <c r="BF38" s="47"/>
      <c r="BG38" s="47"/>
      <c r="BH38" s="47"/>
      <c r="BI38" s="47"/>
      <c r="BJ38" s="47"/>
      <c r="BK38" s="47"/>
    </row>
    <row r="39" spans="1:63" s="27" customFormat="1" x14ac:dyDescent="0.25">
      <c r="A39" s="28" t="s">
        <v>437</v>
      </c>
      <c r="B39" s="28" t="s">
        <v>529</v>
      </c>
      <c r="C39" s="28" t="s">
        <v>530</v>
      </c>
      <c r="D39" s="44">
        <v>58.963157894736902</v>
      </c>
      <c r="E39" s="44" t="s">
        <v>169</v>
      </c>
      <c r="F39" s="44">
        <v>8</v>
      </c>
      <c r="G39" s="44" t="s">
        <v>65</v>
      </c>
      <c r="H39" s="44">
        <v>9</v>
      </c>
      <c r="I39" s="28">
        <v>1.5</v>
      </c>
      <c r="J39" s="28"/>
      <c r="K39" s="28"/>
      <c r="L39" s="28"/>
      <c r="M39" s="31"/>
      <c r="N39" s="28">
        <f t="shared" si="16"/>
        <v>18.5</v>
      </c>
      <c r="O39" s="28">
        <f t="shared" si="17"/>
        <v>23.238947368421069</v>
      </c>
      <c r="P39" s="28">
        <v>2.5859999999999999</v>
      </c>
      <c r="Q39" s="28">
        <f t="shared" si="18"/>
        <v>75.86</v>
      </c>
      <c r="R39" s="28"/>
      <c r="S39" s="28"/>
      <c r="T39" s="28">
        <f t="shared" si="19"/>
        <v>45.515999999999998</v>
      </c>
      <c r="U39" s="28">
        <v>72.5</v>
      </c>
      <c r="V39" s="46">
        <v>7.25</v>
      </c>
      <c r="W39" s="28"/>
      <c r="X39" s="28"/>
      <c r="Y39" s="28"/>
      <c r="Z39" s="28"/>
      <c r="AA39" s="45"/>
      <c r="AB39" s="50"/>
      <c r="AC39" s="28">
        <f t="shared" si="20"/>
        <v>0</v>
      </c>
      <c r="AD39" s="28"/>
      <c r="AE39" s="28"/>
      <c r="AF39" s="28"/>
      <c r="AG39" s="28"/>
      <c r="AH39" s="28">
        <f t="shared" si="14"/>
        <v>0</v>
      </c>
      <c r="AI39" s="28"/>
      <c r="AJ39" s="28"/>
      <c r="AK39" s="31"/>
      <c r="AL39" s="28"/>
      <c r="AM39" s="28"/>
      <c r="AN39" s="28"/>
      <c r="AO39" s="28"/>
      <c r="AP39" s="28">
        <f t="shared" si="15"/>
        <v>0</v>
      </c>
      <c r="AQ39" s="31"/>
      <c r="AR39" s="28"/>
      <c r="AS39" s="28"/>
      <c r="AT39" s="28"/>
      <c r="AU39" s="28"/>
      <c r="AV39" s="28"/>
      <c r="AW39" s="28"/>
      <c r="AX39" s="28">
        <f t="shared" si="7"/>
        <v>0</v>
      </c>
      <c r="AY39" s="28">
        <f t="shared" si="21"/>
        <v>76.004947368421071</v>
      </c>
      <c r="AZ39" s="28">
        <f t="shared" si="22"/>
        <v>0</v>
      </c>
      <c r="BA39" s="28">
        <f t="shared" si="23"/>
        <v>76.004947368421071</v>
      </c>
      <c r="BB39" s="28">
        <f t="shared" si="24"/>
        <v>82</v>
      </c>
      <c r="BC39" s="28">
        <f t="shared" si="25"/>
        <v>88</v>
      </c>
      <c r="BD39" s="28">
        <f t="shared" si="13"/>
        <v>82</v>
      </c>
      <c r="BE39" s="47"/>
      <c r="BF39" s="47"/>
      <c r="BG39" s="47"/>
      <c r="BH39" s="47"/>
      <c r="BI39" s="47"/>
      <c r="BJ39" s="47"/>
      <c r="BK39" s="47"/>
    </row>
    <row r="40" spans="1:63" s="27" customFormat="1" x14ac:dyDescent="0.25">
      <c r="A40" s="28" t="s">
        <v>437</v>
      </c>
      <c r="B40" s="28" t="s">
        <v>531</v>
      </c>
      <c r="C40" s="28" t="s">
        <v>532</v>
      </c>
      <c r="D40" s="44">
        <v>60.7</v>
      </c>
      <c r="E40" s="44" t="s">
        <v>169</v>
      </c>
      <c r="F40" s="44">
        <v>8</v>
      </c>
      <c r="G40" s="44" t="s">
        <v>65</v>
      </c>
      <c r="H40" s="44">
        <v>9</v>
      </c>
      <c r="I40" s="28"/>
      <c r="J40" s="28"/>
      <c r="K40" s="28"/>
      <c r="L40" s="28"/>
      <c r="M40" s="31"/>
      <c r="N40" s="28">
        <f t="shared" si="16"/>
        <v>17</v>
      </c>
      <c r="O40" s="28">
        <f t="shared" si="17"/>
        <v>23.31</v>
      </c>
      <c r="P40" s="28">
        <v>2.476</v>
      </c>
      <c r="Q40" s="28">
        <f t="shared" si="18"/>
        <v>74.759999999999991</v>
      </c>
      <c r="R40" s="28"/>
      <c r="S40" s="28"/>
      <c r="T40" s="28">
        <f t="shared" si="19"/>
        <v>44.855999999999995</v>
      </c>
      <c r="U40" s="28">
        <v>81</v>
      </c>
      <c r="V40" s="46">
        <v>8.1</v>
      </c>
      <c r="W40" s="28"/>
      <c r="X40" s="28"/>
      <c r="Y40" s="28"/>
      <c r="Z40" s="28"/>
      <c r="AA40" s="45"/>
      <c r="AB40" s="50"/>
      <c r="AC40" s="28">
        <f t="shared" si="20"/>
        <v>0</v>
      </c>
      <c r="AD40" s="28"/>
      <c r="AE40" s="28"/>
      <c r="AF40" s="28"/>
      <c r="AG40" s="28"/>
      <c r="AH40" s="28">
        <f t="shared" si="14"/>
        <v>0</v>
      </c>
      <c r="AI40" s="28" t="s">
        <v>384</v>
      </c>
      <c r="AJ40" s="28" t="s">
        <v>384</v>
      </c>
      <c r="AK40" s="31">
        <v>3.65</v>
      </c>
      <c r="AL40" s="28"/>
      <c r="AM40" s="28"/>
      <c r="AN40" s="28"/>
      <c r="AO40" s="28"/>
      <c r="AP40" s="28">
        <f t="shared" si="15"/>
        <v>3.65</v>
      </c>
      <c r="AQ40" s="31"/>
      <c r="AR40" s="28"/>
      <c r="AS40" s="28"/>
      <c r="AT40" s="28"/>
      <c r="AU40" s="28"/>
      <c r="AV40" s="28"/>
      <c r="AW40" s="28"/>
      <c r="AX40" s="28">
        <f t="shared" si="7"/>
        <v>0</v>
      </c>
      <c r="AY40" s="28">
        <f t="shared" si="21"/>
        <v>76.265999999999991</v>
      </c>
      <c r="AZ40" s="28">
        <f t="shared" si="22"/>
        <v>3.65</v>
      </c>
      <c r="BA40" s="28">
        <f t="shared" si="23"/>
        <v>79.915999999999997</v>
      </c>
      <c r="BB40" s="28">
        <f t="shared" si="24"/>
        <v>87</v>
      </c>
      <c r="BC40" s="28">
        <f t="shared" si="25"/>
        <v>52</v>
      </c>
      <c r="BD40" s="28">
        <f t="shared" si="13"/>
        <v>87</v>
      </c>
      <c r="BE40" s="47"/>
      <c r="BF40" s="47"/>
      <c r="BG40" s="47"/>
      <c r="BH40" s="47"/>
      <c r="BI40" s="47"/>
      <c r="BJ40" s="47"/>
      <c r="BK40" s="47"/>
    </row>
    <row r="41" spans="1:63" s="27" customFormat="1" x14ac:dyDescent="0.25">
      <c r="A41" s="28" t="s">
        <v>437</v>
      </c>
      <c r="B41" s="28" t="s">
        <v>533</v>
      </c>
      <c r="C41" s="28" t="s">
        <v>534</v>
      </c>
      <c r="D41" s="44">
        <v>59.65</v>
      </c>
      <c r="E41" s="44" t="s">
        <v>169</v>
      </c>
      <c r="F41" s="44">
        <v>8</v>
      </c>
      <c r="G41" s="44" t="s">
        <v>169</v>
      </c>
      <c r="H41" s="44">
        <v>7</v>
      </c>
      <c r="I41" s="28"/>
      <c r="J41" s="28"/>
      <c r="K41" s="28"/>
      <c r="L41" s="28"/>
      <c r="M41" s="31"/>
      <c r="N41" s="28">
        <f t="shared" si="16"/>
        <v>15</v>
      </c>
      <c r="O41" s="28">
        <f t="shared" si="17"/>
        <v>22.395</v>
      </c>
      <c r="P41" s="28">
        <v>3.2029999999999998</v>
      </c>
      <c r="Q41" s="28">
        <f t="shared" si="18"/>
        <v>82.03</v>
      </c>
      <c r="R41" s="28"/>
      <c r="S41" s="28"/>
      <c r="T41" s="28">
        <f t="shared" si="19"/>
        <v>49.217999999999996</v>
      </c>
      <c r="U41" s="28">
        <v>75.5</v>
      </c>
      <c r="V41" s="46">
        <v>7.55</v>
      </c>
      <c r="W41" s="28"/>
      <c r="X41" s="28"/>
      <c r="Y41" s="28"/>
      <c r="Z41" s="28"/>
      <c r="AA41" s="45"/>
      <c r="AB41" s="50"/>
      <c r="AC41" s="28">
        <f t="shared" si="20"/>
        <v>0</v>
      </c>
      <c r="AD41" s="28"/>
      <c r="AE41" s="28"/>
      <c r="AF41" s="28"/>
      <c r="AG41" s="28"/>
      <c r="AH41" s="28">
        <f t="shared" si="14"/>
        <v>0</v>
      </c>
      <c r="AI41" s="28"/>
      <c r="AJ41" s="28"/>
      <c r="AK41" s="31"/>
      <c r="AL41" s="28"/>
      <c r="AM41" s="28"/>
      <c r="AN41" s="28"/>
      <c r="AO41" s="28"/>
      <c r="AP41" s="28">
        <f t="shared" si="15"/>
        <v>0</v>
      </c>
      <c r="AQ41" s="31"/>
      <c r="AR41" s="28"/>
      <c r="AS41" s="28"/>
      <c r="AT41" s="28"/>
      <c r="AU41" s="28"/>
      <c r="AV41" s="28"/>
      <c r="AW41" s="28"/>
      <c r="AX41" s="28">
        <f t="shared" si="7"/>
        <v>0</v>
      </c>
      <c r="AY41" s="28">
        <f t="shared" si="21"/>
        <v>79.162999999999997</v>
      </c>
      <c r="AZ41" s="28">
        <f t="shared" si="22"/>
        <v>0</v>
      </c>
      <c r="BA41" s="28">
        <f t="shared" si="23"/>
        <v>79.162999999999997</v>
      </c>
      <c r="BB41" s="28">
        <f t="shared" si="24"/>
        <v>45</v>
      </c>
      <c r="BC41" s="28">
        <f t="shared" si="25"/>
        <v>57</v>
      </c>
      <c r="BD41" s="28">
        <f t="shared" si="13"/>
        <v>46</v>
      </c>
      <c r="BE41" s="47"/>
      <c r="BF41" s="47"/>
      <c r="BG41" s="47"/>
      <c r="BH41" s="47"/>
      <c r="BI41" s="47"/>
      <c r="BJ41" s="47"/>
      <c r="BK41" s="47"/>
    </row>
    <row r="42" spans="1:63" s="27" customFormat="1" x14ac:dyDescent="0.25">
      <c r="A42" s="28" t="s">
        <v>437</v>
      </c>
      <c r="B42" s="28" t="s">
        <v>535</v>
      </c>
      <c r="C42" s="28" t="s">
        <v>536</v>
      </c>
      <c r="D42" s="44">
        <v>60.391891891891902</v>
      </c>
      <c r="E42" s="44" t="s">
        <v>169</v>
      </c>
      <c r="F42" s="44">
        <v>8</v>
      </c>
      <c r="G42" s="44" t="s">
        <v>169</v>
      </c>
      <c r="H42" s="44">
        <v>7</v>
      </c>
      <c r="I42" s="28"/>
      <c r="J42" s="28"/>
      <c r="K42" s="28"/>
      <c r="L42" s="28"/>
      <c r="M42" s="31"/>
      <c r="N42" s="28">
        <f t="shared" si="16"/>
        <v>15</v>
      </c>
      <c r="O42" s="28">
        <f t="shared" si="17"/>
        <v>22.617567567567569</v>
      </c>
      <c r="P42" s="28">
        <v>3.3490000000000002</v>
      </c>
      <c r="Q42" s="28">
        <f t="shared" si="18"/>
        <v>83.490000000000009</v>
      </c>
      <c r="R42" s="28"/>
      <c r="S42" s="28"/>
      <c r="T42" s="28">
        <f t="shared" si="19"/>
        <v>50.094000000000001</v>
      </c>
      <c r="U42" s="28">
        <v>72</v>
      </c>
      <c r="V42" s="46">
        <v>7.2</v>
      </c>
      <c r="W42" s="28"/>
      <c r="X42" s="28"/>
      <c r="Y42" s="28"/>
      <c r="Z42" s="28"/>
      <c r="AA42" s="45"/>
      <c r="AB42" s="50"/>
      <c r="AC42" s="28">
        <f t="shared" si="20"/>
        <v>0</v>
      </c>
      <c r="AD42" s="28"/>
      <c r="AE42" s="28"/>
      <c r="AF42" s="28"/>
      <c r="AG42" s="28"/>
      <c r="AH42" s="28">
        <f t="shared" si="14"/>
        <v>0</v>
      </c>
      <c r="AI42" s="31"/>
      <c r="AJ42" s="31"/>
      <c r="AK42" s="31"/>
      <c r="AL42" s="28" t="s">
        <v>227</v>
      </c>
      <c r="AM42" s="28">
        <v>0.25</v>
      </c>
      <c r="AN42" s="28"/>
      <c r="AO42" s="28"/>
      <c r="AP42" s="28">
        <f t="shared" si="15"/>
        <v>0.25</v>
      </c>
      <c r="AQ42" s="31"/>
      <c r="AR42" s="28"/>
      <c r="AS42" s="28"/>
      <c r="AT42" s="28"/>
      <c r="AU42" s="28"/>
      <c r="AV42" s="28"/>
      <c r="AW42" s="28"/>
      <c r="AX42" s="28">
        <f t="shared" si="7"/>
        <v>0</v>
      </c>
      <c r="AY42" s="28">
        <f t="shared" si="21"/>
        <v>79.911567567567573</v>
      </c>
      <c r="AZ42" s="28">
        <f t="shared" si="22"/>
        <v>0.25</v>
      </c>
      <c r="BA42" s="28">
        <f t="shared" si="23"/>
        <v>80.161567567567573</v>
      </c>
      <c r="BB42" s="28">
        <f t="shared" si="24"/>
        <v>36</v>
      </c>
      <c r="BC42" s="28">
        <f t="shared" si="25"/>
        <v>51</v>
      </c>
      <c r="BD42" s="28">
        <f t="shared" si="13"/>
        <v>36</v>
      </c>
      <c r="BE42" s="47"/>
      <c r="BF42" s="47"/>
      <c r="BG42" s="47"/>
      <c r="BH42" s="47"/>
      <c r="BI42" s="47"/>
      <c r="BJ42" s="47"/>
      <c r="BK42" s="47"/>
    </row>
    <row r="43" spans="1:63" s="27" customFormat="1" x14ac:dyDescent="0.25">
      <c r="A43" s="28" t="s">
        <v>537</v>
      </c>
      <c r="B43" s="28" t="s">
        <v>538</v>
      </c>
      <c r="C43" s="28" t="s">
        <v>539</v>
      </c>
      <c r="D43" s="57">
        <v>62.3676470588236</v>
      </c>
      <c r="E43" s="44" t="s">
        <v>64</v>
      </c>
      <c r="F43" s="44">
        <v>10</v>
      </c>
      <c r="G43" s="44" t="s">
        <v>65</v>
      </c>
      <c r="H43" s="44">
        <v>9</v>
      </c>
      <c r="I43" s="28">
        <v>7.5</v>
      </c>
      <c r="J43" s="28" t="s">
        <v>123</v>
      </c>
      <c r="K43" s="28">
        <v>0.5</v>
      </c>
      <c r="L43" s="28"/>
      <c r="M43" s="31"/>
      <c r="N43" s="28">
        <f t="shared" si="16"/>
        <v>27</v>
      </c>
      <c r="O43" s="28">
        <f t="shared" si="17"/>
        <v>26.810294117647079</v>
      </c>
      <c r="P43" s="28">
        <v>4.2370000000000001</v>
      </c>
      <c r="Q43" s="28">
        <f t="shared" si="18"/>
        <v>92.37</v>
      </c>
      <c r="R43" s="28" t="s">
        <v>453</v>
      </c>
      <c r="S43" s="28">
        <v>0.3</v>
      </c>
      <c r="T43" s="28">
        <f t="shared" si="19"/>
        <v>55.601999999999997</v>
      </c>
      <c r="U43" s="28">
        <v>77.5</v>
      </c>
      <c r="V43" s="46">
        <v>7.75</v>
      </c>
      <c r="W43" s="28" t="s">
        <v>540</v>
      </c>
      <c r="X43" s="28">
        <v>3.2</v>
      </c>
      <c r="Y43" s="28"/>
      <c r="Z43" s="28"/>
      <c r="AA43" s="45" t="s">
        <v>541</v>
      </c>
      <c r="AB43" s="50">
        <v>1.1000000000000001</v>
      </c>
      <c r="AC43" s="28">
        <f t="shared" si="20"/>
        <v>4.3000000000000007</v>
      </c>
      <c r="AD43" s="28"/>
      <c r="AE43" s="28"/>
      <c r="AF43" s="28" t="s">
        <v>542</v>
      </c>
      <c r="AG43" s="28">
        <v>1.25</v>
      </c>
      <c r="AH43" s="28">
        <f t="shared" si="14"/>
        <v>1.25</v>
      </c>
      <c r="AI43" s="28" t="s">
        <v>543</v>
      </c>
      <c r="AJ43" s="28" t="s">
        <v>544</v>
      </c>
      <c r="AK43" s="31">
        <v>3.2</v>
      </c>
      <c r="AL43" s="28" t="s">
        <v>545</v>
      </c>
      <c r="AM43" s="28">
        <v>0.2</v>
      </c>
      <c r="AN43" s="28" t="s">
        <v>546</v>
      </c>
      <c r="AO43" s="28">
        <v>0.05</v>
      </c>
      <c r="AP43" s="28">
        <f t="shared" si="15"/>
        <v>3.45</v>
      </c>
      <c r="AQ43" s="31"/>
      <c r="AR43" s="28"/>
      <c r="AS43" s="28"/>
      <c r="AT43" s="28"/>
      <c r="AU43" s="28"/>
      <c r="AV43" s="28"/>
      <c r="AW43" s="28"/>
      <c r="AX43" s="28">
        <f t="shared" si="7"/>
        <v>0</v>
      </c>
      <c r="AY43" s="28">
        <f t="shared" si="21"/>
        <v>90.162294117647079</v>
      </c>
      <c r="AZ43" s="28">
        <f t="shared" si="22"/>
        <v>9</v>
      </c>
      <c r="BA43" s="28">
        <f t="shared" si="23"/>
        <v>99.162294117647079</v>
      </c>
      <c r="BB43" s="28">
        <f t="shared" si="24"/>
        <v>6</v>
      </c>
      <c r="BC43" s="28">
        <f t="shared" si="25"/>
        <v>1</v>
      </c>
      <c r="BD43" s="28">
        <f t="shared" si="13"/>
        <v>6</v>
      </c>
      <c r="BE43" s="47"/>
      <c r="BF43" s="47"/>
      <c r="BG43" s="47"/>
      <c r="BH43" s="47"/>
      <c r="BI43" s="47"/>
      <c r="BJ43" s="47"/>
      <c r="BK43" s="47"/>
    </row>
    <row r="44" spans="1:63" s="27" customFormat="1" x14ac:dyDescent="0.25">
      <c r="A44" s="28" t="s">
        <v>537</v>
      </c>
      <c r="B44" s="28" t="s">
        <v>547</v>
      </c>
      <c r="C44" s="28" t="s">
        <v>548</v>
      </c>
      <c r="D44" s="57">
        <v>62.435714285714297</v>
      </c>
      <c r="E44" s="44" t="s">
        <v>64</v>
      </c>
      <c r="F44" s="44">
        <v>10</v>
      </c>
      <c r="G44" s="44" t="s">
        <v>65</v>
      </c>
      <c r="H44" s="44">
        <v>9</v>
      </c>
      <c r="I44" s="28">
        <v>3</v>
      </c>
      <c r="J44" s="28"/>
      <c r="K44" s="28"/>
      <c r="L44" s="28"/>
      <c r="M44" s="31"/>
      <c r="N44" s="28">
        <f t="shared" si="16"/>
        <v>22</v>
      </c>
      <c r="O44" s="28">
        <f t="shared" si="17"/>
        <v>25.33071428571429</v>
      </c>
      <c r="P44" s="28">
        <v>2.6629999999999998</v>
      </c>
      <c r="Q44" s="28">
        <f t="shared" si="18"/>
        <v>76.63</v>
      </c>
      <c r="R44" s="28"/>
      <c r="S44" s="28"/>
      <c r="T44" s="28">
        <f t="shared" si="19"/>
        <v>45.977999999999994</v>
      </c>
      <c r="U44" s="28">
        <v>69</v>
      </c>
      <c r="V44" s="46">
        <v>6.9</v>
      </c>
      <c r="W44" s="28"/>
      <c r="X44" s="28"/>
      <c r="Y44" s="28"/>
      <c r="Z44" s="28"/>
      <c r="AA44" s="45"/>
      <c r="AB44" s="45"/>
      <c r="AC44" s="28">
        <f t="shared" si="20"/>
        <v>0</v>
      </c>
      <c r="AD44" s="28"/>
      <c r="AE44" s="28"/>
      <c r="AF44" s="28"/>
      <c r="AG44" s="28"/>
      <c r="AH44" s="28">
        <f t="shared" si="14"/>
        <v>0</v>
      </c>
      <c r="AI44" s="28"/>
      <c r="AJ44" s="28"/>
      <c r="AK44" s="31">
        <v>0</v>
      </c>
      <c r="AL44" s="28"/>
      <c r="AM44" s="28"/>
      <c r="AN44" s="28" t="s">
        <v>546</v>
      </c>
      <c r="AO44" s="28">
        <v>0.05</v>
      </c>
      <c r="AP44" s="28">
        <f t="shared" si="15"/>
        <v>0.05</v>
      </c>
      <c r="AQ44" s="31"/>
      <c r="AR44" s="28"/>
      <c r="AS44" s="28"/>
      <c r="AT44" s="28"/>
      <c r="AU44" s="28"/>
      <c r="AV44" s="28"/>
      <c r="AW44" s="28"/>
      <c r="AX44" s="28">
        <f t="shared" si="7"/>
        <v>0</v>
      </c>
      <c r="AY44" s="28">
        <f t="shared" si="21"/>
        <v>78.208714285714294</v>
      </c>
      <c r="AZ44" s="28">
        <f t="shared" si="22"/>
        <v>0.05</v>
      </c>
      <c r="BA44" s="28">
        <f t="shared" si="23"/>
        <v>78.258714285714291</v>
      </c>
      <c r="BB44" s="28">
        <f t="shared" si="24"/>
        <v>80</v>
      </c>
      <c r="BC44" s="28">
        <f t="shared" si="25"/>
        <v>66</v>
      </c>
      <c r="BD44" s="28">
        <f t="shared" si="13"/>
        <v>80</v>
      </c>
      <c r="BE44" s="47"/>
      <c r="BF44" s="47"/>
      <c r="BG44" s="47"/>
      <c r="BH44" s="47"/>
      <c r="BI44" s="47"/>
      <c r="BJ44" s="47"/>
      <c r="BK44" s="47"/>
    </row>
    <row r="45" spans="1:63" s="27" customFormat="1" x14ac:dyDescent="0.25">
      <c r="A45" s="28" t="s">
        <v>537</v>
      </c>
      <c r="B45" s="28" t="s">
        <v>549</v>
      </c>
      <c r="C45" s="28" t="s">
        <v>550</v>
      </c>
      <c r="D45" s="44">
        <v>61.401470588235298</v>
      </c>
      <c r="E45" s="44" t="s">
        <v>64</v>
      </c>
      <c r="F45" s="44">
        <v>10</v>
      </c>
      <c r="G45" s="44" t="s">
        <v>64</v>
      </c>
      <c r="H45" s="44">
        <v>8</v>
      </c>
      <c r="I45" s="28">
        <v>5.625</v>
      </c>
      <c r="J45" s="28"/>
      <c r="K45" s="28"/>
      <c r="L45" s="28"/>
      <c r="M45" s="31"/>
      <c r="N45" s="28">
        <f t="shared" si="16"/>
        <v>23.625</v>
      </c>
      <c r="O45" s="28">
        <f t="shared" si="17"/>
        <v>25.507941176470588</v>
      </c>
      <c r="P45" s="28">
        <v>3.496</v>
      </c>
      <c r="Q45" s="28">
        <f t="shared" si="18"/>
        <v>84.960000000000008</v>
      </c>
      <c r="R45" s="28"/>
      <c r="S45" s="28"/>
      <c r="T45" s="28">
        <f t="shared" si="19"/>
        <v>50.976000000000006</v>
      </c>
      <c r="U45" s="28">
        <v>74</v>
      </c>
      <c r="V45" s="46">
        <v>7.4</v>
      </c>
      <c r="W45" s="28" t="s">
        <v>551</v>
      </c>
      <c r="X45" s="28">
        <v>0.5</v>
      </c>
      <c r="Y45" s="28"/>
      <c r="Z45" s="28"/>
      <c r="AA45" s="45"/>
      <c r="AB45" s="45"/>
      <c r="AC45" s="28">
        <f t="shared" si="20"/>
        <v>0.5</v>
      </c>
      <c r="AD45" s="28"/>
      <c r="AE45" s="28"/>
      <c r="AF45" s="28"/>
      <c r="AG45" s="28"/>
      <c r="AH45" s="28">
        <f t="shared" si="14"/>
        <v>0</v>
      </c>
      <c r="AI45" s="28" t="s">
        <v>153</v>
      </c>
      <c r="AJ45" s="28" t="s">
        <v>153</v>
      </c>
      <c r="AK45" s="31">
        <v>0.5</v>
      </c>
      <c r="AL45" s="28"/>
      <c r="AM45" s="28"/>
      <c r="AN45" s="28" t="s">
        <v>546</v>
      </c>
      <c r="AO45" s="28">
        <v>0.05</v>
      </c>
      <c r="AP45" s="28">
        <f t="shared" si="15"/>
        <v>0.55000000000000004</v>
      </c>
      <c r="AQ45" s="31"/>
      <c r="AR45" s="28"/>
      <c r="AS45" s="28"/>
      <c r="AT45" s="28"/>
      <c r="AU45" s="28"/>
      <c r="AV45" s="28"/>
      <c r="AW45" s="28"/>
      <c r="AX45" s="28">
        <f t="shared" si="7"/>
        <v>0</v>
      </c>
      <c r="AY45" s="28">
        <f t="shared" si="21"/>
        <v>83.8839411764706</v>
      </c>
      <c r="AZ45" s="28">
        <f t="shared" si="22"/>
        <v>1.05</v>
      </c>
      <c r="BA45" s="28">
        <f t="shared" si="23"/>
        <v>84.933941176470597</v>
      </c>
      <c r="BB45" s="28">
        <f t="shared" si="24"/>
        <v>26</v>
      </c>
      <c r="BC45" s="28">
        <f t="shared" si="25"/>
        <v>25</v>
      </c>
      <c r="BD45" s="28">
        <f t="shared" si="13"/>
        <v>26</v>
      </c>
      <c r="BE45" s="47"/>
      <c r="BF45" s="47"/>
      <c r="BG45" s="47"/>
      <c r="BH45" s="47"/>
      <c r="BI45" s="47"/>
      <c r="BJ45" s="47"/>
      <c r="BK45" s="47"/>
    </row>
    <row r="46" spans="1:63" s="27" customFormat="1" x14ac:dyDescent="0.25">
      <c r="A46" s="28" t="s">
        <v>537</v>
      </c>
      <c r="B46" s="28" t="s">
        <v>552</v>
      </c>
      <c r="C46" s="28" t="s">
        <v>553</v>
      </c>
      <c r="D46" s="44">
        <v>61.312857142857098</v>
      </c>
      <c r="E46" s="44" t="s">
        <v>64</v>
      </c>
      <c r="F46" s="44">
        <v>10</v>
      </c>
      <c r="G46" s="44" t="s">
        <v>64</v>
      </c>
      <c r="H46" s="44">
        <v>8</v>
      </c>
      <c r="I46" s="28">
        <v>7.5</v>
      </c>
      <c r="J46" s="28" t="s">
        <v>554</v>
      </c>
      <c r="K46" s="28">
        <v>1.5</v>
      </c>
      <c r="L46" s="28"/>
      <c r="M46" s="31"/>
      <c r="N46" s="28">
        <f t="shared" si="16"/>
        <v>27</v>
      </c>
      <c r="O46" s="28">
        <f t="shared" si="17"/>
        <v>26.493857142857127</v>
      </c>
      <c r="P46" s="28">
        <v>3.1970000000000001</v>
      </c>
      <c r="Q46" s="28">
        <f t="shared" si="18"/>
        <v>81.97</v>
      </c>
      <c r="R46" s="28" t="s">
        <v>453</v>
      </c>
      <c r="S46" s="28">
        <v>0.3</v>
      </c>
      <c r="T46" s="28">
        <f t="shared" si="19"/>
        <v>49.361999999999995</v>
      </c>
      <c r="U46" s="28">
        <v>79</v>
      </c>
      <c r="V46" s="46">
        <v>7.9</v>
      </c>
      <c r="W46" s="28" t="s">
        <v>551</v>
      </c>
      <c r="X46" s="28">
        <v>0.5</v>
      </c>
      <c r="Y46" s="28"/>
      <c r="Z46" s="28"/>
      <c r="AA46" s="45"/>
      <c r="AB46" s="45"/>
      <c r="AC46" s="28">
        <f t="shared" si="20"/>
        <v>0.5</v>
      </c>
      <c r="AD46" s="28"/>
      <c r="AE46" s="28"/>
      <c r="AF46" s="28"/>
      <c r="AG46" s="28"/>
      <c r="AH46" s="28">
        <f t="shared" si="14"/>
        <v>0</v>
      </c>
      <c r="AI46" s="28" t="s">
        <v>555</v>
      </c>
      <c r="AJ46" s="28" t="s">
        <v>555</v>
      </c>
      <c r="AK46" s="31">
        <v>2.1</v>
      </c>
      <c r="AL46" s="28"/>
      <c r="AM46" s="28"/>
      <c r="AN46" s="28" t="s">
        <v>546</v>
      </c>
      <c r="AO46" s="28">
        <v>0.05</v>
      </c>
      <c r="AP46" s="28">
        <f t="shared" si="15"/>
        <v>2.15</v>
      </c>
      <c r="AQ46" s="31"/>
      <c r="AR46" s="28"/>
      <c r="AS46" s="28"/>
      <c r="AT46" s="28"/>
      <c r="AU46" s="28"/>
      <c r="AV46" s="28"/>
      <c r="AW46" s="28"/>
      <c r="AX46" s="28">
        <f t="shared" si="7"/>
        <v>0</v>
      </c>
      <c r="AY46" s="28">
        <f t="shared" si="21"/>
        <v>83.755857142857124</v>
      </c>
      <c r="AZ46" s="28">
        <f t="shared" si="22"/>
        <v>2.65</v>
      </c>
      <c r="BA46" s="28">
        <f t="shared" si="23"/>
        <v>86.40585714285713</v>
      </c>
      <c r="BB46" s="28">
        <f t="shared" si="24"/>
        <v>46</v>
      </c>
      <c r="BC46" s="28">
        <f t="shared" si="25"/>
        <v>16</v>
      </c>
      <c r="BD46" s="28">
        <f t="shared" si="13"/>
        <v>44</v>
      </c>
      <c r="BE46" s="47"/>
      <c r="BF46" s="47"/>
      <c r="BG46" s="47"/>
      <c r="BH46" s="47"/>
      <c r="BI46" s="47"/>
      <c r="BJ46" s="47"/>
      <c r="BK46" s="47"/>
    </row>
    <row r="47" spans="1:63" s="27" customFormat="1" x14ac:dyDescent="0.25">
      <c r="A47" s="28" t="s">
        <v>537</v>
      </c>
      <c r="B47" s="28" t="s">
        <v>556</v>
      </c>
      <c r="C47" s="28" t="s">
        <v>557</v>
      </c>
      <c r="D47" s="44">
        <v>62.433823529411796</v>
      </c>
      <c r="E47" s="44" t="s">
        <v>64</v>
      </c>
      <c r="F47" s="44">
        <v>10</v>
      </c>
      <c r="G47" s="44" t="s">
        <v>64</v>
      </c>
      <c r="H47" s="44">
        <v>8</v>
      </c>
      <c r="I47" s="28">
        <v>5.55</v>
      </c>
      <c r="J47" s="28"/>
      <c r="K47" s="28"/>
      <c r="L47" s="28"/>
      <c r="M47" s="31"/>
      <c r="N47" s="28">
        <f t="shared" si="16"/>
        <v>23.55</v>
      </c>
      <c r="O47" s="28">
        <f t="shared" si="17"/>
        <v>25.795147058823538</v>
      </c>
      <c r="P47" s="28">
        <v>3.8210000000000002</v>
      </c>
      <c r="Q47" s="28">
        <f t="shared" si="18"/>
        <v>88.210000000000008</v>
      </c>
      <c r="R47" s="28" t="s">
        <v>453</v>
      </c>
      <c r="S47" s="28">
        <v>0.3</v>
      </c>
      <c r="T47" s="28">
        <f t="shared" si="19"/>
        <v>53.106000000000002</v>
      </c>
      <c r="U47" s="28">
        <v>75.5</v>
      </c>
      <c r="V47" s="46">
        <v>7.55</v>
      </c>
      <c r="W47" s="28" t="s">
        <v>551</v>
      </c>
      <c r="X47" s="28">
        <v>0.5</v>
      </c>
      <c r="Y47" s="28"/>
      <c r="Z47" s="28"/>
      <c r="AA47" s="45"/>
      <c r="AB47" s="45"/>
      <c r="AC47" s="28">
        <f t="shared" si="20"/>
        <v>0.5</v>
      </c>
      <c r="AD47" s="28"/>
      <c r="AE47" s="28"/>
      <c r="AF47" s="28"/>
      <c r="AG47" s="28"/>
      <c r="AH47" s="28">
        <f t="shared" si="14"/>
        <v>0</v>
      </c>
      <c r="AI47" s="28" t="s">
        <v>558</v>
      </c>
      <c r="AJ47" s="28" t="s">
        <v>559</v>
      </c>
      <c r="AK47" s="31">
        <v>2.8</v>
      </c>
      <c r="AL47" s="28" t="s">
        <v>100</v>
      </c>
      <c r="AM47" s="28">
        <v>0.2</v>
      </c>
      <c r="AN47" s="28" t="s">
        <v>546</v>
      </c>
      <c r="AO47" s="28">
        <v>0.05</v>
      </c>
      <c r="AP47" s="28">
        <f t="shared" si="15"/>
        <v>3.05</v>
      </c>
      <c r="AQ47" s="31"/>
      <c r="AR47" s="28"/>
      <c r="AS47" s="28"/>
      <c r="AT47" s="28"/>
      <c r="AU47" s="28"/>
      <c r="AV47" s="28"/>
      <c r="AW47" s="28"/>
      <c r="AX47" s="28">
        <f t="shared" si="7"/>
        <v>0</v>
      </c>
      <c r="AY47" s="28">
        <f t="shared" si="21"/>
        <v>86.451147058823537</v>
      </c>
      <c r="AZ47" s="28">
        <f t="shared" si="22"/>
        <v>3.55</v>
      </c>
      <c r="BA47" s="28">
        <f t="shared" si="23"/>
        <v>90.001147058823534</v>
      </c>
      <c r="BB47" s="28">
        <f t="shared" si="24"/>
        <v>15</v>
      </c>
      <c r="BC47" s="28">
        <f t="shared" si="25"/>
        <v>10</v>
      </c>
      <c r="BD47" s="28">
        <f t="shared" si="13"/>
        <v>14</v>
      </c>
      <c r="BE47" s="47"/>
      <c r="BF47" s="47"/>
      <c r="BG47" s="47"/>
      <c r="BH47" s="47"/>
      <c r="BI47" s="47"/>
      <c r="BJ47" s="47"/>
      <c r="BK47" s="47"/>
    </row>
    <row r="48" spans="1:63" s="27" customFormat="1" x14ac:dyDescent="0.25">
      <c r="A48" s="28" t="s">
        <v>537</v>
      </c>
      <c r="B48" s="28" t="s">
        <v>560</v>
      </c>
      <c r="C48" s="28" t="s">
        <v>561</v>
      </c>
      <c r="D48" s="44">
        <v>62.65</v>
      </c>
      <c r="E48" s="44" t="s">
        <v>64</v>
      </c>
      <c r="F48" s="44">
        <v>10</v>
      </c>
      <c r="G48" s="44" t="s">
        <v>64</v>
      </c>
      <c r="H48" s="44">
        <v>8</v>
      </c>
      <c r="I48" s="28">
        <v>2.9249999999999998</v>
      </c>
      <c r="J48" s="28"/>
      <c r="K48" s="28"/>
      <c r="L48" s="28"/>
      <c r="M48" s="31"/>
      <c r="N48" s="28">
        <f t="shared" si="16"/>
        <v>20.925000000000001</v>
      </c>
      <c r="O48" s="28">
        <f t="shared" si="17"/>
        <v>25.072500000000002</v>
      </c>
      <c r="P48" s="28">
        <v>3.351</v>
      </c>
      <c r="Q48" s="28">
        <f t="shared" si="18"/>
        <v>83.509999999999991</v>
      </c>
      <c r="R48" s="28"/>
      <c r="S48" s="28">
        <v>0</v>
      </c>
      <c r="T48" s="28">
        <f t="shared" si="19"/>
        <v>50.105999999999995</v>
      </c>
      <c r="U48" s="28">
        <v>77.5</v>
      </c>
      <c r="V48" s="46">
        <v>7.75</v>
      </c>
      <c r="W48" s="28" t="s">
        <v>551</v>
      </c>
      <c r="X48" s="28">
        <v>0.5</v>
      </c>
      <c r="Y48" s="28"/>
      <c r="Z48" s="28"/>
      <c r="AA48" s="45"/>
      <c r="AB48" s="45"/>
      <c r="AC48" s="28">
        <f t="shared" si="20"/>
        <v>0.5</v>
      </c>
      <c r="AD48" s="28"/>
      <c r="AE48" s="28"/>
      <c r="AF48" s="28"/>
      <c r="AG48" s="28"/>
      <c r="AH48" s="28">
        <f t="shared" si="14"/>
        <v>0</v>
      </c>
      <c r="AI48" s="28" t="s">
        <v>562</v>
      </c>
      <c r="AJ48" s="28" t="s">
        <v>562</v>
      </c>
      <c r="AK48" s="31">
        <v>2</v>
      </c>
      <c r="AL48" s="28" t="s">
        <v>149</v>
      </c>
      <c r="AM48" s="28">
        <v>0.25</v>
      </c>
      <c r="AN48" s="28" t="s">
        <v>546</v>
      </c>
      <c r="AO48" s="28">
        <v>0.05</v>
      </c>
      <c r="AP48" s="28">
        <f t="shared" si="15"/>
        <v>2.2999999999999998</v>
      </c>
      <c r="AQ48" s="31"/>
      <c r="AR48" s="28"/>
      <c r="AS48" s="28"/>
      <c r="AT48" s="28"/>
      <c r="AU48" s="28"/>
      <c r="AV48" s="28"/>
      <c r="AW48" s="28"/>
      <c r="AX48" s="28">
        <f t="shared" si="7"/>
        <v>0</v>
      </c>
      <c r="AY48" s="28">
        <f t="shared" si="21"/>
        <v>82.9285</v>
      </c>
      <c r="AZ48" s="28">
        <f t="shared" si="22"/>
        <v>2.8</v>
      </c>
      <c r="BA48" s="28">
        <f t="shared" si="23"/>
        <v>85.728499999999997</v>
      </c>
      <c r="BB48" s="28">
        <f t="shared" si="24"/>
        <v>35</v>
      </c>
      <c r="BC48" s="28">
        <f t="shared" si="25"/>
        <v>20</v>
      </c>
      <c r="BD48" s="28">
        <f t="shared" si="13"/>
        <v>35</v>
      </c>
      <c r="BE48" s="47"/>
      <c r="BF48" s="47"/>
      <c r="BG48" s="47"/>
      <c r="BH48" s="47"/>
      <c r="BI48" s="47"/>
      <c r="BJ48" s="47"/>
      <c r="BK48" s="47"/>
    </row>
    <row r="49" spans="1:63" s="27" customFormat="1" x14ac:dyDescent="0.25">
      <c r="A49" s="28" t="s">
        <v>537</v>
      </c>
      <c r="B49" s="28" t="s">
        <v>563</v>
      </c>
      <c r="C49" s="28" t="s">
        <v>564</v>
      </c>
      <c r="D49" s="44">
        <v>62.281428571428599</v>
      </c>
      <c r="E49" s="44" t="s">
        <v>64</v>
      </c>
      <c r="F49" s="44">
        <v>10</v>
      </c>
      <c r="G49" s="44" t="s">
        <v>64</v>
      </c>
      <c r="H49" s="44">
        <v>8</v>
      </c>
      <c r="I49" s="28">
        <v>7.5</v>
      </c>
      <c r="J49" s="28" t="s">
        <v>565</v>
      </c>
      <c r="K49" s="28">
        <v>0.5</v>
      </c>
      <c r="L49" s="28"/>
      <c r="M49" s="31"/>
      <c r="N49" s="28">
        <f t="shared" si="16"/>
        <v>26</v>
      </c>
      <c r="O49" s="28">
        <f t="shared" si="17"/>
        <v>26.484428571428577</v>
      </c>
      <c r="P49" s="28">
        <v>3.7320000000000002</v>
      </c>
      <c r="Q49" s="28">
        <f t="shared" si="18"/>
        <v>87.32</v>
      </c>
      <c r="R49" s="28"/>
      <c r="S49" s="28"/>
      <c r="T49" s="28">
        <f t="shared" si="19"/>
        <v>52.391999999999996</v>
      </c>
      <c r="U49" s="28">
        <v>78</v>
      </c>
      <c r="V49" s="46">
        <v>7.8</v>
      </c>
      <c r="W49" s="28" t="s">
        <v>566</v>
      </c>
      <c r="X49" s="28">
        <v>7.8</v>
      </c>
      <c r="Y49" s="28" t="s">
        <v>567</v>
      </c>
      <c r="Z49" s="28">
        <v>0.1</v>
      </c>
      <c r="AA49" s="45"/>
      <c r="AB49" s="45"/>
      <c r="AC49" s="28">
        <f t="shared" si="20"/>
        <v>7.8999999999999995</v>
      </c>
      <c r="AD49" s="28"/>
      <c r="AE49" s="28"/>
      <c r="AF49" s="28" t="s">
        <v>568</v>
      </c>
      <c r="AG49" s="28">
        <v>0.25</v>
      </c>
      <c r="AH49" s="28">
        <f t="shared" si="14"/>
        <v>0.25</v>
      </c>
      <c r="AI49" s="32" t="s">
        <v>569</v>
      </c>
      <c r="AJ49" s="32" t="s">
        <v>570</v>
      </c>
      <c r="AK49" s="31">
        <v>3.65</v>
      </c>
      <c r="AL49" s="28" t="s">
        <v>149</v>
      </c>
      <c r="AM49" s="28">
        <v>0.25</v>
      </c>
      <c r="AN49" s="28" t="s">
        <v>546</v>
      </c>
      <c r="AO49" s="28">
        <v>0.05</v>
      </c>
      <c r="AP49" s="28">
        <f t="shared" si="15"/>
        <v>3.9499999999999997</v>
      </c>
      <c r="AQ49" s="31"/>
      <c r="AR49" s="28"/>
      <c r="AS49" s="28"/>
      <c r="AT49" s="28"/>
      <c r="AU49" s="28"/>
      <c r="AV49" s="28"/>
      <c r="AW49" s="28"/>
      <c r="AX49" s="28">
        <f t="shared" si="7"/>
        <v>0</v>
      </c>
      <c r="AY49" s="28">
        <f t="shared" si="21"/>
        <v>86.676428571428573</v>
      </c>
      <c r="AZ49" s="28">
        <f t="shared" si="22"/>
        <v>12.099999999999998</v>
      </c>
      <c r="BA49" s="28">
        <f t="shared" si="23"/>
        <v>98.776428571428568</v>
      </c>
      <c r="BB49" s="28">
        <f t="shared" si="24"/>
        <v>18</v>
      </c>
      <c r="BC49" s="28">
        <f t="shared" si="25"/>
        <v>2</v>
      </c>
      <c r="BD49" s="28">
        <f t="shared" si="13"/>
        <v>18</v>
      </c>
      <c r="BE49" s="47"/>
      <c r="BF49" s="47"/>
      <c r="BG49" s="47"/>
      <c r="BH49" s="47"/>
      <c r="BI49" s="47"/>
      <c r="BJ49" s="47"/>
      <c r="BK49" s="47"/>
    </row>
    <row r="50" spans="1:63" s="27" customFormat="1" x14ac:dyDescent="0.25">
      <c r="A50" s="28" t="s">
        <v>537</v>
      </c>
      <c r="B50" s="28" t="s">
        <v>571</v>
      </c>
      <c r="C50" s="28" t="s">
        <v>572</v>
      </c>
      <c r="D50" s="44">
        <v>60.739705882353</v>
      </c>
      <c r="E50" s="44" t="s">
        <v>64</v>
      </c>
      <c r="F50" s="44">
        <v>10</v>
      </c>
      <c r="G50" s="44" t="s">
        <v>64</v>
      </c>
      <c r="H50" s="44">
        <v>8</v>
      </c>
      <c r="I50" s="28"/>
      <c r="J50" s="28"/>
      <c r="K50" s="28"/>
      <c r="L50" s="28"/>
      <c r="M50" s="31"/>
      <c r="N50" s="28">
        <f t="shared" si="16"/>
        <v>18</v>
      </c>
      <c r="O50" s="28">
        <f t="shared" si="17"/>
        <v>23.621911764705903</v>
      </c>
      <c r="P50" s="28">
        <v>2.1459999999999999</v>
      </c>
      <c r="Q50" s="28">
        <f t="shared" si="18"/>
        <v>71.460000000000008</v>
      </c>
      <c r="R50" s="28"/>
      <c r="S50" s="28"/>
      <c r="T50" s="28">
        <f t="shared" si="19"/>
        <v>42.876000000000005</v>
      </c>
      <c r="U50" s="28">
        <v>67.5</v>
      </c>
      <c r="V50" s="46">
        <v>6.75</v>
      </c>
      <c r="W50" s="28"/>
      <c r="X50" s="28"/>
      <c r="Y50" s="28"/>
      <c r="Z50" s="28"/>
      <c r="AA50" s="45"/>
      <c r="AB50" s="45"/>
      <c r="AC50" s="28">
        <f t="shared" si="20"/>
        <v>0</v>
      </c>
      <c r="AD50" s="28"/>
      <c r="AE50" s="28"/>
      <c r="AF50" s="28"/>
      <c r="AG50" s="28"/>
      <c r="AH50" s="28">
        <f t="shared" si="14"/>
        <v>0</v>
      </c>
      <c r="AI50" s="28"/>
      <c r="AJ50" s="28"/>
      <c r="AK50" s="31"/>
      <c r="AL50" s="56"/>
      <c r="AM50" s="28"/>
      <c r="AN50" s="28" t="s">
        <v>546</v>
      </c>
      <c r="AO50" s="28">
        <v>0.05</v>
      </c>
      <c r="AP50" s="28">
        <f t="shared" si="15"/>
        <v>0.05</v>
      </c>
      <c r="AQ50" s="31"/>
      <c r="AR50" s="28"/>
      <c r="AS50" s="28"/>
      <c r="AT50" s="28"/>
      <c r="AU50" s="28"/>
      <c r="AV50" s="28"/>
      <c r="AW50" s="28"/>
      <c r="AX50" s="28">
        <f t="shared" si="7"/>
        <v>0</v>
      </c>
      <c r="AY50" s="28">
        <f t="shared" si="21"/>
        <v>73.247911764705904</v>
      </c>
      <c r="AZ50" s="28">
        <f t="shared" si="22"/>
        <v>0.05</v>
      </c>
      <c r="BA50" s="28">
        <f t="shared" si="23"/>
        <v>73.297911764705901</v>
      </c>
      <c r="BB50" s="28">
        <f t="shared" si="24"/>
        <v>100</v>
      </c>
      <c r="BC50" s="28">
        <f t="shared" si="25"/>
        <v>98</v>
      </c>
      <c r="BD50" s="28">
        <f t="shared" si="13"/>
        <v>100</v>
      </c>
      <c r="BE50" s="47"/>
      <c r="BF50" s="47"/>
      <c r="BG50" s="47"/>
      <c r="BH50" s="47"/>
      <c r="BI50" s="47"/>
      <c r="BJ50" s="47"/>
      <c r="BK50" s="47"/>
    </row>
    <row r="51" spans="1:63" s="27" customFormat="1" x14ac:dyDescent="0.25">
      <c r="A51" s="28" t="s">
        <v>537</v>
      </c>
      <c r="B51" s="28" t="s">
        <v>573</v>
      </c>
      <c r="C51" s="28" t="s">
        <v>574</v>
      </c>
      <c r="D51" s="44">
        <v>61.235714285714302</v>
      </c>
      <c r="E51" s="44" t="s">
        <v>64</v>
      </c>
      <c r="F51" s="44">
        <v>10</v>
      </c>
      <c r="G51" s="44" t="s">
        <v>64</v>
      </c>
      <c r="H51" s="44">
        <v>8</v>
      </c>
      <c r="I51" s="28"/>
      <c r="J51" s="28"/>
      <c r="K51" s="28"/>
      <c r="L51" s="28"/>
      <c r="M51" s="31"/>
      <c r="N51" s="28">
        <f t="shared" si="16"/>
        <v>18</v>
      </c>
      <c r="O51" s="28">
        <f t="shared" si="17"/>
        <v>23.770714285714288</v>
      </c>
      <c r="P51" s="28">
        <v>2.6930000000000001</v>
      </c>
      <c r="Q51" s="28">
        <f t="shared" si="18"/>
        <v>76.930000000000007</v>
      </c>
      <c r="R51" s="28" t="s">
        <v>519</v>
      </c>
      <c r="S51" s="28">
        <v>0.6</v>
      </c>
      <c r="T51" s="28">
        <f t="shared" si="19"/>
        <v>46.518000000000001</v>
      </c>
      <c r="U51" s="28">
        <v>73.5</v>
      </c>
      <c r="V51" s="46">
        <v>7.35</v>
      </c>
      <c r="W51" s="28" t="s">
        <v>575</v>
      </c>
      <c r="X51" s="28">
        <v>0.2</v>
      </c>
      <c r="Y51" s="28"/>
      <c r="Z51" s="28"/>
      <c r="AA51" s="45"/>
      <c r="AB51" s="45"/>
      <c r="AC51" s="28">
        <f t="shared" si="20"/>
        <v>0.2</v>
      </c>
      <c r="AD51" s="28"/>
      <c r="AE51" s="28"/>
      <c r="AF51" s="28"/>
      <c r="AG51" s="28"/>
      <c r="AH51" s="28">
        <f t="shared" si="14"/>
        <v>0</v>
      </c>
      <c r="AI51" s="28"/>
      <c r="AJ51" s="28"/>
      <c r="AK51" s="31"/>
      <c r="AL51" s="28"/>
      <c r="AM51" s="28"/>
      <c r="AN51" s="28" t="s">
        <v>546</v>
      </c>
      <c r="AO51" s="28">
        <v>0.05</v>
      </c>
      <c r="AP51" s="28">
        <f t="shared" si="15"/>
        <v>0.05</v>
      </c>
      <c r="AQ51" s="31"/>
      <c r="AR51" s="28"/>
      <c r="AS51" s="28"/>
      <c r="AT51" s="28"/>
      <c r="AU51" s="28"/>
      <c r="AV51" s="28"/>
      <c r="AW51" s="28"/>
      <c r="AX51" s="28">
        <f t="shared" si="7"/>
        <v>0</v>
      </c>
      <c r="AY51" s="28">
        <f t="shared" si="21"/>
        <v>77.638714285714286</v>
      </c>
      <c r="AZ51" s="28">
        <f t="shared" si="22"/>
        <v>0.25</v>
      </c>
      <c r="BA51" s="28">
        <f t="shared" si="23"/>
        <v>77.888714285714286</v>
      </c>
      <c r="BB51" s="28">
        <f t="shared" si="24"/>
        <v>78</v>
      </c>
      <c r="BC51" s="28">
        <f t="shared" si="25"/>
        <v>72</v>
      </c>
      <c r="BD51" s="28">
        <f t="shared" si="13"/>
        <v>75</v>
      </c>
      <c r="BE51" s="47"/>
      <c r="BF51" s="47"/>
      <c r="BG51" s="47"/>
      <c r="BH51" s="47"/>
      <c r="BI51" s="47"/>
      <c r="BJ51" s="47"/>
      <c r="BK51" s="47"/>
    </row>
    <row r="52" spans="1:63" s="27" customFormat="1" x14ac:dyDescent="0.25">
      <c r="A52" s="28" t="s">
        <v>537</v>
      </c>
      <c r="B52" s="28" t="s">
        <v>576</v>
      </c>
      <c r="C52" s="28" t="s">
        <v>577</v>
      </c>
      <c r="D52" s="44">
        <v>62.564285714285703</v>
      </c>
      <c r="E52" s="44" t="s">
        <v>64</v>
      </c>
      <c r="F52" s="44">
        <v>10</v>
      </c>
      <c r="G52" s="44" t="s">
        <v>64</v>
      </c>
      <c r="H52" s="44">
        <v>8</v>
      </c>
      <c r="I52" s="28">
        <v>1.125</v>
      </c>
      <c r="J52" s="28"/>
      <c r="K52" s="28"/>
      <c r="L52" s="28"/>
      <c r="M52" s="31"/>
      <c r="N52" s="28">
        <f t="shared" si="16"/>
        <v>19.125</v>
      </c>
      <c r="O52" s="28">
        <f t="shared" si="17"/>
        <v>24.506785714285709</v>
      </c>
      <c r="P52" s="28">
        <v>3.77</v>
      </c>
      <c r="Q52" s="28">
        <f t="shared" si="18"/>
        <v>87.7</v>
      </c>
      <c r="R52" s="28"/>
      <c r="S52" s="28"/>
      <c r="T52" s="28">
        <f t="shared" si="19"/>
        <v>52.62</v>
      </c>
      <c r="U52" s="28">
        <v>73.5</v>
      </c>
      <c r="V52" s="46">
        <v>7.35</v>
      </c>
      <c r="W52" s="28" t="s">
        <v>551</v>
      </c>
      <c r="X52" s="28">
        <v>0.5</v>
      </c>
      <c r="Y52" s="28"/>
      <c r="Z52" s="28"/>
      <c r="AA52" s="45"/>
      <c r="AB52" s="45"/>
      <c r="AC52" s="28">
        <f t="shared" si="20"/>
        <v>0.5</v>
      </c>
      <c r="AD52" s="28"/>
      <c r="AE52" s="28"/>
      <c r="AF52" s="28"/>
      <c r="AG52" s="28"/>
      <c r="AH52" s="28">
        <f t="shared" si="14"/>
        <v>0</v>
      </c>
      <c r="AI52" s="28"/>
      <c r="AJ52" s="28"/>
      <c r="AK52" s="31"/>
      <c r="AL52" s="28"/>
      <c r="AM52" s="28"/>
      <c r="AN52" s="28" t="s">
        <v>546</v>
      </c>
      <c r="AO52" s="28">
        <v>0.05</v>
      </c>
      <c r="AP52" s="28">
        <f t="shared" si="15"/>
        <v>0.05</v>
      </c>
      <c r="AQ52" s="31"/>
      <c r="AR52" s="28"/>
      <c r="AS52" s="28"/>
      <c r="AT52" s="28"/>
      <c r="AU52" s="28"/>
      <c r="AV52" s="28"/>
      <c r="AW52" s="28"/>
      <c r="AX52" s="28">
        <f t="shared" si="7"/>
        <v>0</v>
      </c>
      <c r="AY52" s="28">
        <f t="shared" si="21"/>
        <v>84.476785714285697</v>
      </c>
      <c r="AZ52" s="28">
        <f t="shared" si="22"/>
        <v>0.55000000000000004</v>
      </c>
      <c r="BA52" s="28">
        <f t="shared" si="23"/>
        <v>85.026785714285694</v>
      </c>
      <c r="BB52" s="28">
        <f t="shared" si="24"/>
        <v>17</v>
      </c>
      <c r="BC52" s="28">
        <f t="shared" si="25"/>
        <v>24</v>
      </c>
      <c r="BD52" s="28">
        <f t="shared" si="13"/>
        <v>17</v>
      </c>
      <c r="BE52" s="47"/>
      <c r="BF52" s="47"/>
      <c r="BG52" s="47"/>
      <c r="BH52" s="47"/>
      <c r="BI52" s="47"/>
      <c r="BJ52" s="47"/>
      <c r="BK52" s="47"/>
    </row>
    <row r="53" spans="1:63" s="27" customFormat="1" x14ac:dyDescent="0.25">
      <c r="A53" s="28" t="s">
        <v>537</v>
      </c>
      <c r="B53" s="28" t="s">
        <v>578</v>
      </c>
      <c r="C53" s="28" t="s">
        <v>579</v>
      </c>
      <c r="D53" s="44">
        <v>62.522727272727302</v>
      </c>
      <c r="E53" s="44" t="s">
        <v>64</v>
      </c>
      <c r="F53" s="44">
        <v>10</v>
      </c>
      <c r="G53" s="44" t="s">
        <v>64</v>
      </c>
      <c r="H53" s="44">
        <v>8</v>
      </c>
      <c r="I53" s="28"/>
      <c r="J53" s="28"/>
      <c r="K53" s="28"/>
      <c r="L53" s="28"/>
      <c r="M53" s="31"/>
      <c r="N53" s="28">
        <f t="shared" si="16"/>
        <v>18</v>
      </c>
      <c r="O53" s="28">
        <f t="shared" si="17"/>
        <v>24.156818181818192</v>
      </c>
      <c r="P53" s="28">
        <v>2.5310000000000001</v>
      </c>
      <c r="Q53" s="28">
        <f t="shared" si="18"/>
        <v>75.31</v>
      </c>
      <c r="R53" s="28"/>
      <c r="S53" s="28"/>
      <c r="T53" s="28">
        <f t="shared" si="19"/>
        <v>45.186</v>
      </c>
      <c r="U53" s="28">
        <v>68.5</v>
      </c>
      <c r="V53" s="46">
        <v>6.85</v>
      </c>
      <c r="W53" s="28"/>
      <c r="X53" s="28"/>
      <c r="Y53" s="28"/>
      <c r="Z53" s="28"/>
      <c r="AA53" s="45"/>
      <c r="AB53" s="45"/>
      <c r="AC53" s="28">
        <f t="shared" si="20"/>
        <v>0</v>
      </c>
      <c r="AD53" s="28"/>
      <c r="AE53" s="28"/>
      <c r="AF53" s="28"/>
      <c r="AG53" s="28"/>
      <c r="AH53" s="28">
        <f t="shared" si="14"/>
        <v>0</v>
      </c>
      <c r="AI53" s="28"/>
      <c r="AJ53" s="28"/>
      <c r="AK53" s="31"/>
      <c r="AL53" s="28"/>
      <c r="AM53" s="28"/>
      <c r="AN53" s="28" t="s">
        <v>546</v>
      </c>
      <c r="AO53" s="28">
        <v>0.05</v>
      </c>
      <c r="AP53" s="28">
        <f t="shared" si="15"/>
        <v>0.05</v>
      </c>
      <c r="AQ53" s="31"/>
      <c r="AR53" s="28"/>
      <c r="AS53" s="28"/>
      <c r="AT53" s="28"/>
      <c r="AU53" s="28"/>
      <c r="AV53" s="28"/>
      <c r="AW53" s="28"/>
      <c r="AX53" s="28">
        <f t="shared" si="7"/>
        <v>0</v>
      </c>
      <c r="AY53" s="28">
        <f t="shared" si="21"/>
        <v>76.192818181818183</v>
      </c>
      <c r="AZ53" s="28">
        <f t="shared" si="22"/>
        <v>0.05</v>
      </c>
      <c r="BA53" s="28">
        <f t="shared" si="23"/>
        <v>76.24281818181818</v>
      </c>
      <c r="BB53" s="28">
        <f t="shared" si="24"/>
        <v>84</v>
      </c>
      <c r="BC53" s="28">
        <f t="shared" si="25"/>
        <v>86</v>
      </c>
      <c r="BD53" s="28">
        <f t="shared" si="13"/>
        <v>84</v>
      </c>
      <c r="BE53" s="47"/>
      <c r="BF53" s="47"/>
      <c r="BG53" s="47"/>
      <c r="BH53" s="47"/>
      <c r="BI53" s="47"/>
      <c r="BJ53" s="47"/>
      <c r="BK53" s="47"/>
    </row>
    <row r="54" spans="1:63" s="27" customFormat="1" x14ac:dyDescent="0.25">
      <c r="A54" s="28" t="s">
        <v>537</v>
      </c>
      <c r="B54" s="28" t="s">
        <v>580</v>
      </c>
      <c r="C54" s="28" t="s">
        <v>581</v>
      </c>
      <c r="D54" s="44">
        <v>62.388571428571403</v>
      </c>
      <c r="E54" s="44" t="s">
        <v>64</v>
      </c>
      <c r="F54" s="44">
        <v>10</v>
      </c>
      <c r="G54" s="44" t="s">
        <v>65</v>
      </c>
      <c r="H54" s="44">
        <v>9</v>
      </c>
      <c r="I54" s="28">
        <v>1.125</v>
      </c>
      <c r="J54" s="28"/>
      <c r="K54" s="28"/>
      <c r="L54" s="28"/>
      <c r="M54" s="31"/>
      <c r="N54" s="28">
        <f t="shared" si="16"/>
        <v>20.125</v>
      </c>
      <c r="O54" s="28">
        <f t="shared" si="17"/>
        <v>24.754071428571418</v>
      </c>
      <c r="P54" s="28">
        <v>4.0439999999999996</v>
      </c>
      <c r="Q54" s="28">
        <f t="shared" si="18"/>
        <v>90.44</v>
      </c>
      <c r="R54" s="28"/>
      <c r="S54" s="28"/>
      <c r="T54" s="28">
        <f t="shared" si="19"/>
        <v>54.263999999999996</v>
      </c>
      <c r="U54" s="28">
        <v>72</v>
      </c>
      <c r="V54" s="46">
        <v>7.2</v>
      </c>
      <c r="W54" s="28" t="s">
        <v>582</v>
      </c>
      <c r="X54" s="28">
        <v>1</v>
      </c>
      <c r="Y54" s="28"/>
      <c r="Z54" s="28"/>
      <c r="AA54" s="45"/>
      <c r="AB54" s="45"/>
      <c r="AC54" s="28">
        <f t="shared" si="20"/>
        <v>1</v>
      </c>
      <c r="AD54" s="28"/>
      <c r="AE54" s="28"/>
      <c r="AF54" s="28"/>
      <c r="AG54" s="28"/>
      <c r="AH54" s="28">
        <f t="shared" si="14"/>
        <v>0</v>
      </c>
      <c r="AI54" s="28"/>
      <c r="AJ54" s="28"/>
      <c r="AK54" s="31"/>
      <c r="AL54" s="28"/>
      <c r="AM54" s="28"/>
      <c r="AN54" s="28" t="s">
        <v>546</v>
      </c>
      <c r="AO54" s="28">
        <v>0.05</v>
      </c>
      <c r="AP54" s="28">
        <f t="shared" si="15"/>
        <v>0.05</v>
      </c>
      <c r="AQ54" s="31"/>
      <c r="AR54" s="28"/>
      <c r="AS54" s="28"/>
      <c r="AT54" s="28"/>
      <c r="AU54" s="28"/>
      <c r="AV54" s="28"/>
      <c r="AW54" s="28"/>
      <c r="AX54" s="28">
        <f t="shared" si="7"/>
        <v>0</v>
      </c>
      <c r="AY54" s="28">
        <f t="shared" si="21"/>
        <v>86.21807142857142</v>
      </c>
      <c r="AZ54" s="28">
        <f t="shared" si="22"/>
        <v>1.05</v>
      </c>
      <c r="BA54" s="28">
        <f t="shared" si="23"/>
        <v>87.268071428571417</v>
      </c>
      <c r="BB54" s="28">
        <f t="shared" si="24"/>
        <v>8</v>
      </c>
      <c r="BC54" s="28">
        <f t="shared" si="25"/>
        <v>14</v>
      </c>
      <c r="BD54" s="28">
        <f t="shared" si="13"/>
        <v>8</v>
      </c>
      <c r="BE54" s="47"/>
      <c r="BF54" s="47"/>
      <c r="BG54" s="47"/>
      <c r="BH54" s="47"/>
      <c r="BI54" s="47"/>
      <c r="BJ54" s="47"/>
      <c r="BK54" s="47"/>
    </row>
    <row r="55" spans="1:63" s="27" customFormat="1" x14ac:dyDescent="0.25">
      <c r="A55" s="28" t="s">
        <v>537</v>
      </c>
      <c r="B55" s="28" t="s">
        <v>583</v>
      </c>
      <c r="C55" s="28" t="s">
        <v>584</v>
      </c>
      <c r="D55" s="44">
        <v>61.432857142857102</v>
      </c>
      <c r="E55" s="44" t="s">
        <v>64</v>
      </c>
      <c r="F55" s="44">
        <v>10</v>
      </c>
      <c r="G55" s="44" t="s">
        <v>65</v>
      </c>
      <c r="H55" s="44">
        <v>9</v>
      </c>
      <c r="I55" s="28"/>
      <c r="J55" s="28"/>
      <c r="K55" s="28"/>
      <c r="L55" s="28"/>
      <c r="M55" s="31"/>
      <c r="N55" s="28">
        <f t="shared" si="16"/>
        <v>19</v>
      </c>
      <c r="O55" s="28">
        <f t="shared" si="17"/>
        <v>24.12985714285713</v>
      </c>
      <c r="P55" s="28">
        <v>2.0390000000000001</v>
      </c>
      <c r="Q55" s="28">
        <f t="shared" si="18"/>
        <v>70.39</v>
      </c>
      <c r="R55" s="28"/>
      <c r="S55" s="28"/>
      <c r="T55" s="28">
        <f t="shared" si="19"/>
        <v>42.234000000000002</v>
      </c>
      <c r="U55" s="28">
        <v>75.5</v>
      </c>
      <c r="V55" s="46">
        <v>7.55</v>
      </c>
      <c r="W55" s="28"/>
      <c r="X55" s="28"/>
      <c r="Y55" s="28"/>
      <c r="Z55" s="28"/>
      <c r="AA55" s="45"/>
      <c r="AB55" s="45"/>
      <c r="AC55" s="28">
        <f t="shared" si="20"/>
        <v>0</v>
      </c>
      <c r="AD55" s="28"/>
      <c r="AE55" s="28"/>
      <c r="AF55" s="28"/>
      <c r="AG55" s="28"/>
      <c r="AH55" s="28">
        <f t="shared" si="14"/>
        <v>0</v>
      </c>
      <c r="AI55" s="28"/>
      <c r="AJ55" s="28"/>
      <c r="AK55" s="31"/>
      <c r="AL55" s="28"/>
      <c r="AM55" s="28"/>
      <c r="AN55" s="28" t="s">
        <v>546</v>
      </c>
      <c r="AO55" s="28">
        <v>0.05</v>
      </c>
      <c r="AP55" s="28">
        <f t="shared" si="15"/>
        <v>0.05</v>
      </c>
      <c r="AQ55" s="31"/>
      <c r="AR55" s="28"/>
      <c r="AS55" s="28"/>
      <c r="AT55" s="28"/>
      <c r="AU55" s="28"/>
      <c r="AV55" s="28"/>
      <c r="AW55" s="28"/>
      <c r="AX55" s="28">
        <f t="shared" si="7"/>
        <v>0</v>
      </c>
      <c r="AY55" s="28">
        <f t="shared" si="21"/>
        <v>73.913857142857125</v>
      </c>
      <c r="AZ55" s="28">
        <f t="shared" si="22"/>
        <v>0.05</v>
      </c>
      <c r="BA55" s="28">
        <f t="shared" si="23"/>
        <v>73.963857142857123</v>
      </c>
      <c r="BB55" s="28">
        <f t="shared" si="24"/>
        <v>101</v>
      </c>
      <c r="BC55" s="28">
        <f t="shared" si="25"/>
        <v>96</v>
      </c>
      <c r="BD55" s="28">
        <f t="shared" si="13"/>
        <v>101</v>
      </c>
      <c r="BE55" s="47"/>
      <c r="BF55" s="47"/>
      <c r="BG55" s="47"/>
      <c r="BH55" s="47"/>
      <c r="BI55" s="47"/>
      <c r="BJ55" s="47"/>
      <c r="BK55" s="47"/>
    </row>
    <row r="56" spans="1:63" s="27" customFormat="1" x14ac:dyDescent="0.25">
      <c r="A56" s="28" t="s">
        <v>537</v>
      </c>
      <c r="B56" s="28" t="s">
        <v>585</v>
      </c>
      <c r="C56" s="28" t="s">
        <v>586</v>
      </c>
      <c r="D56" s="44">
        <v>62.735714285714302</v>
      </c>
      <c r="E56" s="44" t="s">
        <v>64</v>
      </c>
      <c r="F56" s="44">
        <v>10</v>
      </c>
      <c r="G56" s="44" t="s">
        <v>65</v>
      </c>
      <c r="H56" s="44">
        <v>9</v>
      </c>
      <c r="I56" s="28">
        <v>3.45</v>
      </c>
      <c r="J56" s="28"/>
      <c r="K56" s="28"/>
      <c r="L56" s="28"/>
      <c r="M56" s="31"/>
      <c r="N56" s="28">
        <f t="shared" si="16"/>
        <v>22.45</v>
      </c>
      <c r="O56" s="28">
        <f t="shared" si="17"/>
        <v>25.555714285714288</v>
      </c>
      <c r="P56" s="28">
        <v>2.4870000000000001</v>
      </c>
      <c r="Q56" s="28">
        <f t="shared" si="18"/>
        <v>74.87</v>
      </c>
      <c r="R56" s="28"/>
      <c r="S56" s="28"/>
      <c r="T56" s="28">
        <f t="shared" si="19"/>
        <v>44.922000000000004</v>
      </c>
      <c r="U56" s="28">
        <v>74.5</v>
      </c>
      <c r="V56" s="46">
        <v>7.45</v>
      </c>
      <c r="W56" s="28"/>
      <c r="X56" s="28"/>
      <c r="Y56" s="28"/>
      <c r="Z56" s="28"/>
      <c r="AA56" s="45"/>
      <c r="AB56" s="45"/>
      <c r="AC56" s="28">
        <f t="shared" si="20"/>
        <v>0</v>
      </c>
      <c r="AD56" s="28" t="s">
        <v>587</v>
      </c>
      <c r="AE56" s="28">
        <v>1</v>
      </c>
      <c r="AF56" s="28"/>
      <c r="AG56" s="28"/>
      <c r="AH56" s="28">
        <f t="shared" si="14"/>
        <v>1</v>
      </c>
      <c r="AI56" s="47" t="s">
        <v>588</v>
      </c>
      <c r="AJ56" s="47" t="s">
        <v>588</v>
      </c>
      <c r="AK56" s="31">
        <v>5.85</v>
      </c>
      <c r="AL56" s="28"/>
      <c r="AM56" s="28"/>
      <c r="AN56" s="28" t="s">
        <v>546</v>
      </c>
      <c r="AO56" s="28">
        <v>0.05</v>
      </c>
      <c r="AP56" s="28">
        <f t="shared" si="15"/>
        <v>5.8999999999999995</v>
      </c>
      <c r="AQ56" s="31"/>
      <c r="AR56" s="28"/>
      <c r="AS56" s="28"/>
      <c r="AU56" s="28"/>
      <c r="AV56" s="28" t="s">
        <v>589</v>
      </c>
      <c r="AW56" s="28">
        <v>0.2</v>
      </c>
      <c r="AX56" s="28">
        <f t="shared" si="7"/>
        <v>0.2</v>
      </c>
      <c r="AY56" s="28">
        <f t="shared" si="21"/>
        <v>77.927714285714288</v>
      </c>
      <c r="AZ56" s="28">
        <f t="shared" si="22"/>
        <v>7.1</v>
      </c>
      <c r="BA56" s="28">
        <f t="shared" si="23"/>
        <v>85.027714285714282</v>
      </c>
      <c r="BB56" s="28">
        <f t="shared" si="24"/>
        <v>86</v>
      </c>
      <c r="BC56" s="28">
        <f t="shared" si="25"/>
        <v>23</v>
      </c>
      <c r="BD56" s="28">
        <f t="shared" si="13"/>
        <v>86</v>
      </c>
      <c r="BE56" s="47"/>
      <c r="BF56" s="47"/>
      <c r="BG56" s="47"/>
      <c r="BH56" s="47"/>
      <c r="BI56" s="47"/>
      <c r="BJ56" s="47"/>
      <c r="BK56" s="47"/>
    </row>
    <row r="57" spans="1:63" s="27" customFormat="1" x14ac:dyDescent="0.25">
      <c r="A57" s="28" t="s">
        <v>537</v>
      </c>
      <c r="B57" s="28" t="s">
        <v>590</v>
      </c>
      <c r="C57" s="28" t="s">
        <v>591</v>
      </c>
      <c r="D57" s="44">
        <v>60.571428571428598</v>
      </c>
      <c r="E57" s="44" t="s">
        <v>64</v>
      </c>
      <c r="F57" s="44">
        <v>10</v>
      </c>
      <c r="G57" s="44" t="s">
        <v>65</v>
      </c>
      <c r="H57" s="44">
        <v>9</v>
      </c>
      <c r="I57" s="28"/>
      <c r="J57" s="28"/>
      <c r="K57" s="28"/>
      <c r="L57" s="28"/>
      <c r="M57" s="31"/>
      <c r="N57" s="28">
        <f t="shared" si="16"/>
        <v>19</v>
      </c>
      <c r="O57" s="28">
        <f t="shared" si="17"/>
        <v>23.871428571428577</v>
      </c>
      <c r="P57" s="28">
        <v>1.82</v>
      </c>
      <c r="Q57" s="28">
        <f t="shared" si="18"/>
        <v>68.2</v>
      </c>
      <c r="R57" s="28"/>
      <c r="S57" s="28"/>
      <c r="T57" s="28">
        <f t="shared" si="19"/>
        <v>40.92</v>
      </c>
      <c r="U57" s="28">
        <v>62.5</v>
      </c>
      <c r="V57" s="46">
        <v>6.25</v>
      </c>
      <c r="W57" s="28"/>
      <c r="X57" s="28"/>
      <c r="Y57" s="28"/>
      <c r="Z57" s="28"/>
      <c r="AA57" s="45"/>
      <c r="AB57" s="45"/>
      <c r="AC57" s="28">
        <f t="shared" si="20"/>
        <v>0</v>
      </c>
      <c r="AD57" s="28"/>
      <c r="AE57" s="28"/>
      <c r="AF57" s="28"/>
      <c r="AG57" s="28"/>
      <c r="AH57" s="28">
        <f t="shared" si="14"/>
        <v>0</v>
      </c>
      <c r="AI57" s="28"/>
      <c r="AJ57" s="28"/>
      <c r="AK57" s="31"/>
      <c r="AL57" s="31"/>
      <c r="AM57" s="28"/>
      <c r="AN57" s="28" t="s">
        <v>546</v>
      </c>
      <c r="AO57" s="28">
        <v>0.05</v>
      </c>
      <c r="AP57" s="28">
        <f t="shared" si="15"/>
        <v>0.05</v>
      </c>
      <c r="AQ57" s="31"/>
      <c r="AR57" s="28"/>
      <c r="AS57" s="28"/>
      <c r="AT57" s="28"/>
      <c r="AU57" s="28"/>
      <c r="AV57" s="28"/>
      <c r="AW57" s="28"/>
      <c r="AX57" s="28">
        <f t="shared" si="7"/>
        <v>0</v>
      </c>
      <c r="AY57" s="28">
        <f t="shared" si="21"/>
        <v>71.041428571428582</v>
      </c>
      <c r="AZ57" s="28">
        <f t="shared" si="22"/>
        <v>0.05</v>
      </c>
      <c r="BA57" s="28">
        <f t="shared" si="23"/>
        <v>71.09142857142858</v>
      </c>
      <c r="BB57" s="28">
        <f t="shared" si="24"/>
        <v>105</v>
      </c>
      <c r="BC57" s="28">
        <f t="shared" si="25"/>
        <v>104</v>
      </c>
      <c r="BD57" s="28">
        <f t="shared" si="13"/>
        <v>105</v>
      </c>
      <c r="BE57" s="47"/>
      <c r="BF57" s="47"/>
      <c r="BG57" s="47"/>
      <c r="BH57" s="47"/>
      <c r="BI57" s="47"/>
      <c r="BJ57" s="47"/>
      <c r="BK57" s="47"/>
    </row>
    <row r="58" spans="1:63" s="27" customFormat="1" x14ac:dyDescent="0.25">
      <c r="A58" s="28" t="s">
        <v>537</v>
      </c>
      <c r="B58" s="28" t="s">
        <v>592</v>
      </c>
      <c r="C58" s="28" t="s">
        <v>593</v>
      </c>
      <c r="D58" s="44">
        <v>62.191428571428602</v>
      </c>
      <c r="E58" s="44" t="s">
        <v>64</v>
      </c>
      <c r="F58" s="44">
        <v>10</v>
      </c>
      <c r="G58" s="44" t="s">
        <v>65</v>
      </c>
      <c r="H58" s="44">
        <v>9</v>
      </c>
      <c r="I58" s="28"/>
      <c r="J58" s="28"/>
      <c r="K58" s="28"/>
      <c r="L58" s="28"/>
      <c r="M58" s="31"/>
      <c r="N58" s="28">
        <f t="shared" si="16"/>
        <v>19</v>
      </c>
      <c r="O58" s="28">
        <f t="shared" si="17"/>
        <v>24.357428571428581</v>
      </c>
      <c r="P58" s="28">
        <v>3.8650000000000002</v>
      </c>
      <c r="Q58" s="28">
        <f t="shared" si="18"/>
        <v>88.65</v>
      </c>
      <c r="R58" s="28"/>
      <c r="S58" s="28"/>
      <c r="T58" s="28">
        <f t="shared" si="19"/>
        <v>53.190000000000005</v>
      </c>
      <c r="U58" s="28">
        <v>68.5</v>
      </c>
      <c r="V58" s="46">
        <v>6.85</v>
      </c>
      <c r="W58" s="28"/>
      <c r="X58" s="28"/>
      <c r="Y58" s="28"/>
      <c r="Z58" s="28"/>
      <c r="AA58" s="45"/>
      <c r="AB58" s="45"/>
      <c r="AC58" s="28">
        <f t="shared" si="20"/>
        <v>0</v>
      </c>
      <c r="AD58" s="28"/>
      <c r="AE58" s="28"/>
      <c r="AF58" s="28"/>
      <c r="AG58" s="28"/>
      <c r="AH58" s="28">
        <f t="shared" si="14"/>
        <v>0</v>
      </c>
      <c r="AI58" s="28"/>
      <c r="AJ58" s="28"/>
      <c r="AK58" s="31"/>
      <c r="AL58" s="31"/>
      <c r="AM58" s="28"/>
      <c r="AN58" s="28" t="s">
        <v>546</v>
      </c>
      <c r="AO58" s="28">
        <v>0.05</v>
      </c>
      <c r="AP58" s="28">
        <f t="shared" si="15"/>
        <v>0.05</v>
      </c>
      <c r="AQ58" s="31"/>
      <c r="AR58" s="28"/>
      <c r="AS58" s="28"/>
      <c r="AT58" s="28"/>
      <c r="AU58" s="28"/>
      <c r="AV58" s="28"/>
      <c r="AW58" s="28"/>
      <c r="AX58" s="28">
        <f t="shared" si="7"/>
        <v>0</v>
      </c>
      <c r="AY58" s="28">
        <f t="shared" si="21"/>
        <v>84.397428571428577</v>
      </c>
      <c r="AZ58" s="28">
        <f t="shared" si="22"/>
        <v>0.05</v>
      </c>
      <c r="BA58" s="28">
        <f t="shared" si="23"/>
        <v>84.447428571428574</v>
      </c>
      <c r="BB58" s="28">
        <f t="shared" si="24"/>
        <v>13</v>
      </c>
      <c r="BC58" s="28">
        <f t="shared" si="25"/>
        <v>30</v>
      </c>
      <c r="BD58" s="28">
        <f t="shared" si="13"/>
        <v>13</v>
      </c>
      <c r="BE58" s="47"/>
      <c r="BF58" s="47"/>
      <c r="BG58" s="47"/>
      <c r="BH58" s="47"/>
      <c r="BI58" s="47"/>
      <c r="BJ58" s="47"/>
      <c r="BK58" s="47"/>
    </row>
    <row r="59" spans="1:63" s="27" customFormat="1" x14ac:dyDescent="0.25">
      <c r="A59" s="28" t="s">
        <v>537</v>
      </c>
      <c r="B59" s="28" t="s">
        <v>594</v>
      </c>
      <c r="C59" s="28" t="s">
        <v>595</v>
      </c>
      <c r="D59" s="44">
        <v>62.892647058823499</v>
      </c>
      <c r="E59" s="44" t="s">
        <v>64</v>
      </c>
      <c r="F59" s="44">
        <v>10</v>
      </c>
      <c r="G59" s="44" t="s">
        <v>64</v>
      </c>
      <c r="H59" s="44">
        <v>8</v>
      </c>
      <c r="I59" s="28">
        <v>5.7750000000000004</v>
      </c>
      <c r="J59" s="28"/>
      <c r="K59" s="28"/>
      <c r="L59" s="28" t="s">
        <v>506</v>
      </c>
      <c r="M59" s="31">
        <v>0.5</v>
      </c>
      <c r="N59" s="28">
        <f t="shared" si="16"/>
        <v>24.274999999999999</v>
      </c>
      <c r="O59" s="28">
        <f t="shared" si="17"/>
        <v>26.150294117647046</v>
      </c>
      <c r="P59" s="28">
        <v>4.0439999999999996</v>
      </c>
      <c r="Q59" s="28">
        <f t="shared" si="18"/>
        <v>90.44</v>
      </c>
      <c r="R59" s="28"/>
      <c r="S59" s="28"/>
      <c r="T59" s="28">
        <f t="shared" si="19"/>
        <v>54.263999999999996</v>
      </c>
      <c r="U59" s="28">
        <v>74</v>
      </c>
      <c r="V59" s="46">
        <v>7.4</v>
      </c>
      <c r="W59" s="28" t="s">
        <v>596</v>
      </c>
      <c r="X59" s="28">
        <v>3</v>
      </c>
      <c r="Y59" s="28"/>
      <c r="Z59" s="28"/>
      <c r="AA59" s="45"/>
      <c r="AB59" s="45"/>
      <c r="AC59" s="28">
        <f t="shared" si="20"/>
        <v>3</v>
      </c>
      <c r="AD59" s="28" t="s">
        <v>597</v>
      </c>
      <c r="AE59" s="28">
        <v>1.5</v>
      </c>
      <c r="AF59" s="28"/>
      <c r="AG59" s="28"/>
      <c r="AH59" s="28">
        <f t="shared" si="14"/>
        <v>1.5</v>
      </c>
      <c r="AI59" s="28" t="s">
        <v>598</v>
      </c>
      <c r="AJ59" s="47" t="s">
        <v>599</v>
      </c>
      <c r="AK59" s="31">
        <v>5.7</v>
      </c>
      <c r="AL59" s="31"/>
      <c r="AM59" s="28"/>
      <c r="AN59" s="28" t="s">
        <v>546</v>
      </c>
      <c r="AO59" s="28">
        <v>0.05</v>
      </c>
      <c r="AP59" s="28">
        <f t="shared" si="15"/>
        <v>5.75</v>
      </c>
      <c r="AQ59" s="31"/>
      <c r="AR59" s="28"/>
      <c r="AS59" s="28"/>
      <c r="AT59" s="28"/>
      <c r="AU59" s="28"/>
      <c r="AV59" s="28"/>
      <c r="AW59" s="28"/>
      <c r="AX59" s="28">
        <f t="shared" si="7"/>
        <v>0</v>
      </c>
      <c r="AY59" s="28">
        <f t="shared" si="21"/>
        <v>87.814294117647052</v>
      </c>
      <c r="AZ59" s="28">
        <f t="shared" si="22"/>
        <v>10.25</v>
      </c>
      <c r="BA59" s="28">
        <f t="shared" si="23"/>
        <v>98.064294117647052</v>
      </c>
      <c r="BB59" s="28">
        <f t="shared" si="24"/>
        <v>8</v>
      </c>
      <c r="BC59" s="28">
        <f t="shared" si="25"/>
        <v>4</v>
      </c>
      <c r="BD59" s="28">
        <f t="shared" si="13"/>
        <v>8</v>
      </c>
      <c r="BE59" s="47"/>
      <c r="BF59" s="47"/>
      <c r="BG59" s="47"/>
      <c r="BH59" s="47"/>
      <c r="BI59" s="47"/>
      <c r="BJ59" s="47"/>
      <c r="BK59" s="47"/>
    </row>
    <row r="60" spans="1:63" s="27" customFormat="1" x14ac:dyDescent="0.25">
      <c r="A60" s="28" t="s">
        <v>537</v>
      </c>
      <c r="B60" s="28" t="s">
        <v>600</v>
      </c>
      <c r="C60" s="28" t="s">
        <v>601</v>
      </c>
      <c r="D60" s="44">
        <v>61.475714285714297</v>
      </c>
      <c r="E60" s="44" t="s">
        <v>64</v>
      </c>
      <c r="F60" s="44">
        <v>10</v>
      </c>
      <c r="G60" s="44" t="s">
        <v>65</v>
      </c>
      <c r="H60" s="44">
        <v>9</v>
      </c>
      <c r="I60" s="28"/>
      <c r="J60" s="28"/>
      <c r="K60" s="28"/>
      <c r="L60" s="28"/>
      <c r="M60" s="31"/>
      <c r="N60" s="28">
        <f t="shared" si="16"/>
        <v>19</v>
      </c>
      <c r="O60" s="28">
        <f t="shared" si="17"/>
        <v>24.142714285714291</v>
      </c>
      <c r="P60" s="28">
        <v>3.395</v>
      </c>
      <c r="Q60" s="28">
        <f t="shared" si="18"/>
        <v>83.95</v>
      </c>
      <c r="R60" s="28"/>
      <c r="S60" s="28"/>
      <c r="T60" s="28">
        <f t="shared" si="19"/>
        <v>50.37</v>
      </c>
      <c r="U60" s="28">
        <v>75.5</v>
      </c>
      <c r="V60" s="46">
        <v>7.55</v>
      </c>
      <c r="W60" s="28"/>
      <c r="X60" s="28"/>
      <c r="Y60" s="28"/>
      <c r="Z60" s="28"/>
      <c r="AA60" s="45"/>
      <c r="AB60" s="45"/>
      <c r="AC60" s="28">
        <f t="shared" si="20"/>
        <v>0</v>
      </c>
      <c r="AD60" s="28"/>
      <c r="AE60" s="28"/>
      <c r="AF60" s="28"/>
      <c r="AG60" s="28"/>
      <c r="AH60" s="28">
        <f t="shared" si="14"/>
        <v>0</v>
      </c>
      <c r="AI60" s="28" t="s">
        <v>214</v>
      </c>
      <c r="AJ60" s="28" t="s">
        <v>214</v>
      </c>
      <c r="AK60" s="31">
        <v>1.5</v>
      </c>
      <c r="AL60" s="31"/>
      <c r="AM60" s="28"/>
      <c r="AN60" s="28" t="s">
        <v>546</v>
      </c>
      <c r="AO60" s="28">
        <v>0.05</v>
      </c>
      <c r="AP60" s="28">
        <f t="shared" si="15"/>
        <v>1.55</v>
      </c>
      <c r="AQ60" s="31"/>
      <c r="AR60" s="28"/>
      <c r="AS60" s="28"/>
      <c r="AT60" s="28"/>
      <c r="AU60" s="28"/>
      <c r="AV60" s="28"/>
      <c r="AW60" s="28"/>
      <c r="AX60" s="28">
        <f t="shared" si="7"/>
        <v>0</v>
      </c>
      <c r="AY60" s="28">
        <f t="shared" si="21"/>
        <v>82.062714285714279</v>
      </c>
      <c r="AZ60" s="28">
        <f t="shared" si="22"/>
        <v>1.55</v>
      </c>
      <c r="BA60" s="28">
        <f t="shared" si="23"/>
        <v>83.612714285714276</v>
      </c>
      <c r="BB60" s="28">
        <f t="shared" si="24"/>
        <v>33</v>
      </c>
      <c r="BC60" s="28">
        <f t="shared" si="25"/>
        <v>35</v>
      </c>
      <c r="BD60" s="28">
        <f t="shared" si="13"/>
        <v>33</v>
      </c>
      <c r="BE60" s="47"/>
      <c r="BF60" s="47"/>
      <c r="BG60" s="47"/>
      <c r="BH60" s="47"/>
      <c r="BI60" s="47"/>
      <c r="BJ60" s="47"/>
      <c r="BK60" s="47"/>
    </row>
    <row r="61" spans="1:63" s="27" customFormat="1" x14ac:dyDescent="0.25">
      <c r="A61" s="28" t="s">
        <v>537</v>
      </c>
      <c r="B61" s="28" t="s">
        <v>602</v>
      </c>
      <c r="C61" s="28" t="s">
        <v>603</v>
      </c>
      <c r="D61" s="44">
        <v>60.219117647058802</v>
      </c>
      <c r="E61" s="44" t="s">
        <v>64</v>
      </c>
      <c r="F61" s="44">
        <v>10</v>
      </c>
      <c r="G61" s="44" t="s">
        <v>65</v>
      </c>
      <c r="H61" s="44">
        <v>9</v>
      </c>
      <c r="I61" s="28"/>
      <c r="J61" s="28"/>
      <c r="K61" s="28"/>
      <c r="L61" s="28"/>
      <c r="M61" s="31"/>
      <c r="N61" s="28">
        <f t="shared" si="16"/>
        <v>19</v>
      </c>
      <c r="O61" s="28">
        <f t="shared" si="17"/>
        <v>23.765735294117636</v>
      </c>
      <c r="P61" s="28">
        <v>2.706</v>
      </c>
      <c r="Q61" s="28">
        <f t="shared" si="18"/>
        <v>77.06</v>
      </c>
      <c r="R61" s="28"/>
      <c r="S61" s="28"/>
      <c r="T61" s="28">
        <f t="shared" si="19"/>
        <v>46.235999999999997</v>
      </c>
      <c r="U61" s="28">
        <v>72</v>
      </c>
      <c r="V61" s="46">
        <v>7.2</v>
      </c>
      <c r="W61" s="28"/>
      <c r="X61" s="28"/>
      <c r="Y61" s="28"/>
      <c r="Z61" s="28"/>
      <c r="AA61" s="45"/>
      <c r="AB61" s="45"/>
      <c r="AC61" s="28">
        <f t="shared" si="20"/>
        <v>0</v>
      </c>
      <c r="AD61" s="28"/>
      <c r="AE61" s="28"/>
      <c r="AF61" s="28"/>
      <c r="AG61" s="28"/>
      <c r="AH61" s="28">
        <f t="shared" si="14"/>
        <v>0</v>
      </c>
      <c r="AI61" s="28" t="s">
        <v>604</v>
      </c>
      <c r="AJ61" s="28" t="s">
        <v>604</v>
      </c>
      <c r="AK61" s="31">
        <v>1</v>
      </c>
      <c r="AL61" s="31"/>
      <c r="AM61" s="28"/>
      <c r="AN61" s="28" t="s">
        <v>546</v>
      </c>
      <c r="AO61" s="28">
        <v>0.05</v>
      </c>
      <c r="AP61" s="28">
        <f t="shared" si="15"/>
        <v>1.05</v>
      </c>
      <c r="AQ61" s="31"/>
      <c r="AR61" s="28"/>
      <c r="AS61" s="28"/>
      <c r="AT61" s="28"/>
      <c r="AU61" s="28"/>
      <c r="AV61" s="28"/>
      <c r="AW61" s="28"/>
      <c r="AX61" s="28">
        <f t="shared" si="7"/>
        <v>0</v>
      </c>
      <c r="AY61" s="28">
        <f t="shared" si="21"/>
        <v>77.20173529411764</v>
      </c>
      <c r="AZ61" s="28">
        <f t="shared" si="22"/>
        <v>1.05</v>
      </c>
      <c r="BA61" s="28">
        <f t="shared" si="23"/>
        <v>78.251735294117637</v>
      </c>
      <c r="BB61" s="28">
        <f t="shared" si="24"/>
        <v>76</v>
      </c>
      <c r="BC61" s="28">
        <f t="shared" si="25"/>
        <v>67</v>
      </c>
      <c r="BD61" s="28">
        <f t="shared" si="13"/>
        <v>77</v>
      </c>
      <c r="BE61" s="47"/>
      <c r="BF61" s="47"/>
      <c r="BG61" s="47"/>
      <c r="BH61" s="47"/>
      <c r="BI61" s="47"/>
      <c r="BJ61" s="47"/>
      <c r="BK61" s="47"/>
    </row>
    <row r="62" spans="1:63" s="27" customFormat="1" x14ac:dyDescent="0.25">
      <c r="A62" s="28" t="s">
        <v>537</v>
      </c>
      <c r="B62" s="28" t="s">
        <v>605</v>
      </c>
      <c r="C62" s="28" t="s">
        <v>606</v>
      </c>
      <c r="D62" s="44">
        <v>62.5042857142857</v>
      </c>
      <c r="E62" s="44" t="s">
        <v>64</v>
      </c>
      <c r="F62" s="44">
        <v>10</v>
      </c>
      <c r="G62" s="44" t="s">
        <v>65</v>
      </c>
      <c r="H62" s="44">
        <v>9</v>
      </c>
      <c r="I62" s="28"/>
      <c r="J62" s="28"/>
      <c r="K62" s="28"/>
      <c r="L62" s="28"/>
      <c r="M62" s="31"/>
      <c r="N62" s="28">
        <f t="shared" si="16"/>
        <v>19</v>
      </c>
      <c r="O62" s="28">
        <f t="shared" si="17"/>
        <v>24.45128571428571</v>
      </c>
      <c r="P62" s="28">
        <v>3.7130000000000001</v>
      </c>
      <c r="Q62" s="28">
        <f t="shared" si="18"/>
        <v>87.13</v>
      </c>
      <c r="R62" s="28"/>
      <c r="S62" s="28">
        <v>0</v>
      </c>
      <c r="T62" s="28">
        <f t="shared" si="19"/>
        <v>52.277999999999999</v>
      </c>
      <c r="U62" s="28">
        <v>75</v>
      </c>
      <c r="V62" s="46">
        <v>7.5</v>
      </c>
      <c r="W62" s="28"/>
      <c r="X62" s="28"/>
      <c r="Y62" s="28"/>
      <c r="Z62" s="28"/>
      <c r="AA62" s="45"/>
      <c r="AB62" s="45"/>
      <c r="AC62" s="28">
        <f t="shared" si="20"/>
        <v>0</v>
      </c>
      <c r="AD62" s="28"/>
      <c r="AE62" s="28"/>
      <c r="AF62" s="28"/>
      <c r="AG62" s="28"/>
      <c r="AH62" s="28">
        <f t="shared" ref="AH62:AH93" si="26">AE62+AG62</f>
        <v>0</v>
      </c>
      <c r="AI62" s="28"/>
      <c r="AJ62" s="28"/>
      <c r="AK62" s="31"/>
      <c r="AL62" s="31"/>
      <c r="AM62" s="28"/>
      <c r="AN62" s="28" t="s">
        <v>546</v>
      </c>
      <c r="AO62" s="28">
        <v>0.05</v>
      </c>
      <c r="AP62" s="28">
        <f t="shared" si="15"/>
        <v>0.05</v>
      </c>
      <c r="AQ62" s="31"/>
      <c r="AR62" s="28"/>
      <c r="AS62" s="28"/>
      <c r="AT62" s="28"/>
      <c r="AU62" s="28"/>
      <c r="AV62" s="28"/>
      <c r="AW62" s="28"/>
      <c r="AX62" s="28">
        <f t="shared" si="7"/>
        <v>0</v>
      </c>
      <c r="AY62" s="28">
        <f t="shared" si="21"/>
        <v>84.229285714285709</v>
      </c>
      <c r="AZ62" s="28">
        <f t="shared" si="22"/>
        <v>0.05</v>
      </c>
      <c r="BA62" s="28">
        <f t="shared" si="23"/>
        <v>84.279285714285706</v>
      </c>
      <c r="BB62" s="28">
        <f t="shared" si="24"/>
        <v>19</v>
      </c>
      <c r="BC62" s="28">
        <f t="shared" si="25"/>
        <v>31</v>
      </c>
      <c r="BD62" s="28">
        <f t="shared" si="13"/>
        <v>19</v>
      </c>
      <c r="BE62" s="47"/>
      <c r="BF62" s="47"/>
      <c r="BG62" s="47"/>
      <c r="BH62" s="47"/>
      <c r="BI62" s="47"/>
      <c r="BJ62" s="47"/>
      <c r="BK62" s="47"/>
    </row>
    <row r="63" spans="1:63" s="27" customFormat="1" x14ac:dyDescent="0.25">
      <c r="A63" s="28" t="s">
        <v>537</v>
      </c>
      <c r="B63" s="28" t="s">
        <v>607</v>
      </c>
      <c r="C63" s="28" t="s">
        <v>608</v>
      </c>
      <c r="D63" s="44">
        <v>60.138571428571403</v>
      </c>
      <c r="E63" s="44" t="s">
        <v>64</v>
      </c>
      <c r="F63" s="44">
        <v>10</v>
      </c>
      <c r="G63" s="44" t="s">
        <v>64</v>
      </c>
      <c r="H63" s="44">
        <v>8</v>
      </c>
      <c r="I63" s="28"/>
      <c r="J63" s="28"/>
      <c r="K63" s="28"/>
      <c r="L63" s="28"/>
      <c r="M63" s="31"/>
      <c r="N63" s="28">
        <f t="shared" si="16"/>
        <v>18</v>
      </c>
      <c r="O63" s="28">
        <f t="shared" si="17"/>
        <v>23.441571428571418</v>
      </c>
      <c r="P63" s="28">
        <v>2.0310000000000001</v>
      </c>
      <c r="Q63" s="28">
        <f t="shared" si="18"/>
        <v>70.31</v>
      </c>
      <c r="R63" s="28"/>
      <c r="S63" s="28"/>
      <c r="T63" s="28">
        <f t="shared" si="19"/>
        <v>42.186</v>
      </c>
      <c r="U63" s="28">
        <v>75</v>
      </c>
      <c r="V63" s="46">
        <v>7.5</v>
      </c>
      <c r="W63" s="28"/>
      <c r="X63" s="28"/>
      <c r="Y63" s="28"/>
      <c r="Z63" s="28"/>
      <c r="AA63" s="45"/>
      <c r="AB63" s="45"/>
      <c r="AC63" s="28">
        <f t="shared" si="20"/>
        <v>0</v>
      </c>
      <c r="AD63" s="28"/>
      <c r="AE63" s="28"/>
      <c r="AF63" s="28"/>
      <c r="AG63" s="28"/>
      <c r="AH63" s="28">
        <f t="shared" si="26"/>
        <v>0</v>
      </c>
      <c r="AI63" s="28"/>
      <c r="AJ63" s="28"/>
      <c r="AK63" s="31"/>
      <c r="AL63" s="31"/>
      <c r="AM63" s="28"/>
      <c r="AN63" s="28" t="s">
        <v>546</v>
      </c>
      <c r="AO63" s="28">
        <v>0.05</v>
      </c>
      <c r="AP63" s="28">
        <f t="shared" si="15"/>
        <v>0.05</v>
      </c>
      <c r="AQ63" s="31"/>
      <c r="AR63" s="28"/>
      <c r="AS63" s="28"/>
      <c r="AT63" s="28"/>
      <c r="AU63" s="28"/>
      <c r="AV63" s="28"/>
      <c r="AW63" s="28"/>
      <c r="AX63" s="28">
        <f t="shared" si="7"/>
        <v>0</v>
      </c>
      <c r="AY63" s="28">
        <f t="shared" si="21"/>
        <v>73.127571428571414</v>
      </c>
      <c r="AZ63" s="28">
        <f t="shared" si="22"/>
        <v>0.05</v>
      </c>
      <c r="BA63" s="28">
        <f t="shared" si="23"/>
        <v>73.177571428571412</v>
      </c>
      <c r="BB63" s="28">
        <f t="shared" si="24"/>
        <v>103</v>
      </c>
      <c r="BC63" s="28">
        <f t="shared" si="25"/>
        <v>99</v>
      </c>
      <c r="BD63" s="28">
        <f t="shared" si="13"/>
        <v>103</v>
      </c>
      <c r="BE63" s="47"/>
      <c r="BF63" s="47"/>
      <c r="BG63" s="47"/>
      <c r="BH63" s="47"/>
      <c r="BI63" s="47"/>
      <c r="BJ63" s="47"/>
      <c r="BK63" s="47"/>
    </row>
    <row r="64" spans="1:63" s="27" customFormat="1" x14ac:dyDescent="0.25">
      <c r="A64" s="28" t="s">
        <v>537</v>
      </c>
      <c r="B64" s="28" t="s">
        <v>609</v>
      </c>
      <c r="C64" s="28" t="s">
        <v>610</v>
      </c>
      <c r="D64" s="44">
        <v>62.6928571428571</v>
      </c>
      <c r="E64" s="44" t="s">
        <v>64</v>
      </c>
      <c r="F64" s="44">
        <v>10</v>
      </c>
      <c r="G64" s="44" t="s">
        <v>65</v>
      </c>
      <c r="H64" s="44">
        <v>9</v>
      </c>
      <c r="I64" s="28">
        <v>1.2</v>
      </c>
      <c r="J64" s="28"/>
      <c r="K64" s="28"/>
      <c r="L64" s="28"/>
      <c r="M64" s="31"/>
      <c r="N64" s="28">
        <f t="shared" si="16"/>
        <v>20.2</v>
      </c>
      <c r="O64" s="28">
        <f t="shared" si="17"/>
        <v>24.86785714285713</v>
      </c>
      <c r="P64" s="28">
        <v>3.5539999999999998</v>
      </c>
      <c r="Q64" s="28">
        <f t="shared" si="18"/>
        <v>85.539999999999992</v>
      </c>
      <c r="R64" s="28"/>
      <c r="S64" s="28"/>
      <c r="T64" s="28">
        <f t="shared" si="19"/>
        <v>51.323999999999991</v>
      </c>
      <c r="U64" s="28">
        <v>77.5</v>
      </c>
      <c r="V64" s="46">
        <v>7.75</v>
      </c>
      <c r="W64" s="28" t="s">
        <v>575</v>
      </c>
      <c r="X64" s="28">
        <v>0.2</v>
      </c>
      <c r="Y64" s="28"/>
      <c r="Z64" s="28"/>
      <c r="AA64" s="45"/>
      <c r="AB64" s="45"/>
      <c r="AC64" s="28">
        <f t="shared" si="20"/>
        <v>0.2</v>
      </c>
      <c r="AD64" s="28"/>
      <c r="AE64" s="28"/>
      <c r="AF64" s="28"/>
      <c r="AG64" s="28"/>
      <c r="AH64" s="28">
        <f t="shared" si="26"/>
        <v>0</v>
      </c>
      <c r="AI64" s="28" t="s">
        <v>611</v>
      </c>
      <c r="AJ64" s="28" t="s">
        <v>612</v>
      </c>
      <c r="AK64" s="31">
        <v>1.6</v>
      </c>
      <c r="AL64" s="31"/>
      <c r="AM64" s="28"/>
      <c r="AN64" s="28" t="s">
        <v>546</v>
      </c>
      <c r="AO64" s="28">
        <v>0.05</v>
      </c>
      <c r="AP64" s="28">
        <f t="shared" si="15"/>
        <v>1.6500000000000001</v>
      </c>
      <c r="AQ64" s="31"/>
      <c r="AR64" s="28"/>
      <c r="AS64" s="28"/>
      <c r="AT64" s="28"/>
      <c r="AU64" s="28"/>
      <c r="AV64" s="28"/>
      <c r="AW64" s="28"/>
      <c r="AX64" s="28">
        <f t="shared" si="7"/>
        <v>0</v>
      </c>
      <c r="AY64" s="28">
        <f t="shared" si="21"/>
        <v>83.941857142857117</v>
      </c>
      <c r="AZ64" s="28">
        <f t="shared" si="22"/>
        <v>1.85</v>
      </c>
      <c r="BA64" s="28">
        <f t="shared" si="23"/>
        <v>85.791857142857111</v>
      </c>
      <c r="BB64" s="28">
        <f t="shared" si="24"/>
        <v>24</v>
      </c>
      <c r="BC64" s="28">
        <f t="shared" si="25"/>
        <v>18</v>
      </c>
      <c r="BD64" s="28">
        <f t="shared" si="13"/>
        <v>24</v>
      </c>
      <c r="BE64" s="47"/>
      <c r="BF64" s="47"/>
      <c r="BG64" s="47"/>
      <c r="BH64" s="47"/>
      <c r="BI64" s="47"/>
      <c r="BJ64" s="47"/>
      <c r="BK64" s="47"/>
    </row>
    <row r="65" spans="1:63" s="27" customFormat="1" x14ac:dyDescent="0.25">
      <c r="A65" s="28" t="s">
        <v>537</v>
      </c>
      <c r="B65" s="28" t="s">
        <v>613</v>
      </c>
      <c r="C65" s="28" t="s">
        <v>614</v>
      </c>
      <c r="D65" s="44">
        <v>61.647142857142903</v>
      </c>
      <c r="E65" s="44" t="s">
        <v>64</v>
      </c>
      <c r="F65" s="44">
        <v>10</v>
      </c>
      <c r="G65" s="44" t="s">
        <v>64</v>
      </c>
      <c r="H65" s="44">
        <v>8</v>
      </c>
      <c r="I65" s="28"/>
      <c r="J65" s="28"/>
      <c r="K65" s="28"/>
      <c r="L65" s="28"/>
      <c r="M65" s="31"/>
      <c r="N65" s="28">
        <f t="shared" si="16"/>
        <v>18</v>
      </c>
      <c r="O65" s="28">
        <f t="shared" si="17"/>
        <v>23.894142857142871</v>
      </c>
      <c r="P65" s="28">
        <v>2.7010000000000001</v>
      </c>
      <c r="Q65" s="28">
        <f t="shared" si="18"/>
        <v>77.010000000000005</v>
      </c>
      <c r="R65" s="28"/>
      <c r="S65" s="28"/>
      <c r="T65" s="28">
        <f t="shared" si="19"/>
        <v>46.206000000000003</v>
      </c>
      <c r="U65" s="28">
        <v>73</v>
      </c>
      <c r="V65" s="46">
        <v>7.3</v>
      </c>
      <c r="W65" s="28"/>
      <c r="X65" s="28"/>
      <c r="Y65" s="28"/>
      <c r="Z65" s="28"/>
      <c r="AA65" s="45"/>
      <c r="AB65" s="45"/>
      <c r="AC65" s="28">
        <f t="shared" si="20"/>
        <v>0</v>
      </c>
      <c r="AD65" s="28"/>
      <c r="AE65" s="28"/>
      <c r="AF65" s="28"/>
      <c r="AG65" s="28"/>
      <c r="AH65" s="28">
        <f t="shared" si="26"/>
        <v>0</v>
      </c>
      <c r="AI65" s="28"/>
      <c r="AJ65" s="28"/>
      <c r="AK65" s="31"/>
      <c r="AL65" s="31"/>
      <c r="AM65" s="28"/>
      <c r="AN65" s="28" t="s">
        <v>546</v>
      </c>
      <c r="AO65" s="28">
        <v>0.05</v>
      </c>
      <c r="AP65" s="28">
        <f t="shared" ref="AP65:AP96" si="27">SUM(AK65,AM65,AO65)</f>
        <v>0.05</v>
      </c>
      <c r="AQ65" s="31"/>
      <c r="AR65" s="28"/>
      <c r="AS65" s="28"/>
      <c r="AT65" s="28"/>
      <c r="AU65" s="28"/>
      <c r="AV65" s="28"/>
      <c r="AW65" s="28"/>
      <c r="AX65" s="28">
        <f t="shared" si="7"/>
        <v>0</v>
      </c>
      <c r="AY65" s="28">
        <f t="shared" si="21"/>
        <v>77.400142857142868</v>
      </c>
      <c r="AZ65" s="28">
        <f t="shared" si="22"/>
        <v>0.05</v>
      </c>
      <c r="BA65" s="28">
        <f t="shared" si="23"/>
        <v>77.450142857142865</v>
      </c>
      <c r="BB65" s="28">
        <f t="shared" si="24"/>
        <v>77</v>
      </c>
      <c r="BC65" s="28">
        <f t="shared" si="25"/>
        <v>77</v>
      </c>
      <c r="BD65" s="28">
        <f t="shared" si="13"/>
        <v>78</v>
      </c>
      <c r="BE65" s="47"/>
      <c r="BF65" s="47"/>
      <c r="BG65" s="47"/>
      <c r="BH65" s="47"/>
      <c r="BI65" s="47"/>
      <c r="BJ65" s="47"/>
      <c r="BK65" s="47"/>
    </row>
    <row r="66" spans="1:63" s="27" customFormat="1" x14ac:dyDescent="0.25">
      <c r="A66" s="28" t="s">
        <v>537</v>
      </c>
      <c r="B66" s="28" t="s">
        <v>615</v>
      </c>
      <c r="C66" s="28" t="s">
        <v>616</v>
      </c>
      <c r="D66" s="44">
        <v>61.3642857142857</v>
      </c>
      <c r="E66" s="44" t="s">
        <v>64</v>
      </c>
      <c r="F66" s="44">
        <v>10</v>
      </c>
      <c r="G66" s="44" t="s">
        <v>65</v>
      </c>
      <c r="H66" s="44">
        <v>9</v>
      </c>
      <c r="I66" s="28"/>
      <c r="J66" s="28"/>
      <c r="K66" s="28"/>
      <c r="L66" s="28"/>
      <c r="M66" s="31"/>
      <c r="N66" s="28">
        <f t="shared" si="16"/>
        <v>19</v>
      </c>
      <c r="O66" s="28">
        <f t="shared" si="17"/>
        <v>24.109285714285708</v>
      </c>
      <c r="P66" s="28">
        <v>2.82</v>
      </c>
      <c r="Q66" s="28">
        <f t="shared" si="18"/>
        <v>78.2</v>
      </c>
      <c r="R66" s="28"/>
      <c r="S66" s="28"/>
      <c r="T66" s="28">
        <f t="shared" si="19"/>
        <v>46.92</v>
      </c>
      <c r="U66" s="28">
        <v>70</v>
      </c>
      <c r="V66" s="46">
        <v>7</v>
      </c>
      <c r="W66" s="28"/>
      <c r="X66" s="28"/>
      <c r="Y66" s="28"/>
      <c r="Z66" s="28"/>
      <c r="AA66" s="45"/>
      <c r="AB66" s="45"/>
      <c r="AC66" s="28">
        <f t="shared" si="20"/>
        <v>0</v>
      </c>
      <c r="AD66" s="28"/>
      <c r="AE66" s="28"/>
      <c r="AF66" s="28"/>
      <c r="AG66" s="28"/>
      <c r="AH66" s="28">
        <f t="shared" si="26"/>
        <v>0</v>
      </c>
      <c r="AI66" s="28"/>
      <c r="AJ66" s="28"/>
      <c r="AK66" s="31"/>
      <c r="AL66" s="31"/>
      <c r="AM66" s="28"/>
      <c r="AN66" s="28" t="s">
        <v>546</v>
      </c>
      <c r="AO66" s="28">
        <v>0.05</v>
      </c>
      <c r="AP66" s="28">
        <f t="shared" si="27"/>
        <v>0.05</v>
      </c>
      <c r="AQ66" s="31"/>
      <c r="AR66" s="28"/>
      <c r="AS66" s="28"/>
      <c r="AT66" s="28"/>
      <c r="AU66" s="28"/>
      <c r="AV66" s="28"/>
      <c r="AW66" s="28"/>
      <c r="AX66" s="28">
        <f t="shared" si="7"/>
        <v>0</v>
      </c>
      <c r="AY66" s="28">
        <f t="shared" si="21"/>
        <v>78.029285714285706</v>
      </c>
      <c r="AZ66" s="28">
        <f t="shared" si="22"/>
        <v>0.05</v>
      </c>
      <c r="BA66" s="28">
        <f t="shared" si="23"/>
        <v>78.079285714285703</v>
      </c>
      <c r="BB66" s="28">
        <f t="shared" si="24"/>
        <v>70</v>
      </c>
      <c r="BC66" s="28">
        <f t="shared" si="25"/>
        <v>69</v>
      </c>
      <c r="BD66" s="28">
        <f t="shared" si="13"/>
        <v>70</v>
      </c>
      <c r="BE66" s="47"/>
      <c r="BF66" s="47"/>
      <c r="BG66" s="47"/>
      <c r="BH66" s="47"/>
      <c r="BI66" s="47"/>
      <c r="BJ66" s="47"/>
      <c r="BK66" s="47"/>
    </row>
    <row r="67" spans="1:63" s="27" customFormat="1" x14ac:dyDescent="0.25">
      <c r="A67" s="28" t="s">
        <v>537</v>
      </c>
      <c r="B67" s="28" t="s">
        <v>617</v>
      </c>
      <c r="C67" s="28" t="s">
        <v>618</v>
      </c>
      <c r="D67" s="44">
        <v>62.354411764705901</v>
      </c>
      <c r="E67" s="44" t="s">
        <v>64</v>
      </c>
      <c r="F67" s="44">
        <v>10</v>
      </c>
      <c r="G67" s="44" t="s">
        <v>65</v>
      </c>
      <c r="H67" s="44">
        <v>9</v>
      </c>
      <c r="I67" s="28"/>
      <c r="J67" s="28"/>
      <c r="K67" s="28"/>
      <c r="L67" s="28"/>
      <c r="M67" s="31"/>
      <c r="N67" s="28">
        <f t="shared" si="16"/>
        <v>19</v>
      </c>
      <c r="O67" s="28">
        <f t="shared" si="17"/>
        <v>24.406323529411768</v>
      </c>
      <c r="P67" s="28">
        <v>3.8820000000000001</v>
      </c>
      <c r="Q67" s="28">
        <f t="shared" si="18"/>
        <v>88.82</v>
      </c>
      <c r="R67" s="28" t="s">
        <v>453</v>
      </c>
      <c r="S67" s="28">
        <v>0.3</v>
      </c>
      <c r="T67" s="28">
        <f t="shared" si="19"/>
        <v>53.471999999999994</v>
      </c>
      <c r="U67" s="28">
        <v>74</v>
      </c>
      <c r="V67" s="46">
        <v>7.4</v>
      </c>
      <c r="W67" s="28"/>
      <c r="X67" s="28"/>
      <c r="Y67" s="28"/>
      <c r="Z67" s="28"/>
      <c r="AA67" s="45"/>
      <c r="AB67" s="45"/>
      <c r="AC67" s="28">
        <f t="shared" si="20"/>
        <v>0</v>
      </c>
      <c r="AD67" s="28"/>
      <c r="AE67" s="28"/>
      <c r="AF67" s="28"/>
      <c r="AG67" s="28"/>
      <c r="AH67" s="28">
        <f t="shared" si="26"/>
        <v>0</v>
      </c>
      <c r="AI67" s="28"/>
      <c r="AJ67" s="28"/>
      <c r="AK67" s="31"/>
      <c r="AL67" s="31"/>
      <c r="AM67" s="28"/>
      <c r="AN67" s="28" t="s">
        <v>546</v>
      </c>
      <c r="AO67" s="28">
        <v>0.05</v>
      </c>
      <c r="AP67" s="28">
        <f t="shared" si="27"/>
        <v>0.05</v>
      </c>
      <c r="AQ67" s="31"/>
      <c r="AR67" s="28"/>
      <c r="AS67" s="28"/>
      <c r="AT67" s="28"/>
      <c r="AU67" s="28"/>
      <c r="AV67" s="28"/>
      <c r="AW67" s="28"/>
      <c r="AX67" s="28">
        <f t="shared" si="7"/>
        <v>0</v>
      </c>
      <c r="AY67" s="28">
        <f t="shared" si="21"/>
        <v>85.278323529411765</v>
      </c>
      <c r="AZ67" s="28">
        <f t="shared" si="22"/>
        <v>0.05</v>
      </c>
      <c r="BA67" s="28">
        <f t="shared" si="23"/>
        <v>85.328323529411762</v>
      </c>
      <c r="BB67" s="28">
        <f t="shared" si="24"/>
        <v>12</v>
      </c>
      <c r="BC67" s="28">
        <f t="shared" si="25"/>
        <v>22</v>
      </c>
      <c r="BD67" s="28">
        <f t="shared" si="13"/>
        <v>11</v>
      </c>
      <c r="BE67" s="47"/>
      <c r="BF67" s="47"/>
      <c r="BG67" s="47"/>
      <c r="BH67" s="47"/>
      <c r="BI67" s="47"/>
      <c r="BJ67" s="47"/>
      <c r="BK67" s="47"/>
    </row>
    <row r="68" spans="1:63" s="27" customFormat="1" x14ac:dyDescent="0.25">
      <c r="A68" s="28" t="s">
        <v>537</v>
      </c>
      <c r="B68" s="28" t="s">
        <v>619</v>
      </c>
      <c r="C68" s="28" t="s">
        <v>620</v>
      </c>
      <c r="D68" s="44">
        <v>61.304285714285697</v>
      </c>
      <c r="E68" s="44" t="s">
        <v>64</v>
      </c>
      <c r="F68" s="44">
        <v>10</v>
      </c>
      <c r="G68" s="44" t="s">
        <v>65</v>
      </c>
      <c r="H68" s="44">
        <v>9</v>
      </c>
      <c r="I68" s="28"/>
      <c r="J68" s="28"/>
      <c r="K68" s="28"/>
      <c r="L68" s="28"/>
      <c r="M68" s="31"/>
      <c r="N68" s="28">
        <f t="shared" si="16"/>
        <v>19</v>
      </c>
      <c r="O68" s="28">
        <f t="shared" si="17"/>
        <v>24.091285714285707</v>
      </c>
      <c r="P68" s="28">
        <v>2.8940000000000001</v>
      </c>
      <c r="Q68" s="28">
        <f t="shared" si="18"/>
        <v>78.94</v>
      </c>
      <c r="R68" s="28"/>
      <c r="S68" s="28"/>
      <c r="T68" s="28">
        <f t="shared" si="19"/>
        <v>47.363999999999997</v>
      </c>
      <c r="U68" s="28">
        <v>69.5</v>
      </c>
      <c r="V68" s="46">
        <v>6.95</v>
      </c>
      <c r="W68" s="28"/>
      <c r="X68" s="28"/>
      <c r="Y68" s="28"/>
      <c r="Z68" s="28"/>
      <c r="AA68" s="45"/>
      <c r="AB68" s="45"/>
      <c r="AC68" s="28">
        <f t="shared" si="20"/>
        <v>0</v>
      </c>
      <c r="AD68" s="28"/>
      <c r="AE68" s="28"/>
      <c r="AF68" s="28"/>
      <c r="AG68" s="28"/>
      <c r="AH68" s="28">
        <f t="shared" si="26"/>
        <v>0</v>
      </c>
      <c r="AI68" s="28"/>
      <c r="AJ68" s="28"/>
      <c r="AK68" s="31"/>
      <c r="AL68" s="31"/>
      <c r="AM68" s="28"/>
      <c r="AN68" s="28" t="s">
        <v>546</v>
      </c>
      <c r="AO68" s="28">
        <v>0.05</v>
      </c>
      <c r="AP68" s="28">
        <f t="shared" si="27"/>
        <v>0.05</v>
      </c>
      <c r="AQ68" s="31"/>
      <c r="AR68" s="28"/>
      <c r="AS68" s="28"/>
      <c r="AT68" s="28"/>
      <c r="AU68" s="28"/>
      <c r="AV68" s="28"/>
      <c r="AW68" s="28"/>
      <c r="AX68" s="28">
        <f t="shared" si="7"/>
        <v>0</v>
      </c>
      <c r="AY68" s="28">
        <f t="shared" si="21"/>
        <v>78.405285714285711</v>
      </c>
      <c r="AZ68" s="28">
        <f t="shared" si="22"/>
        <v>0.05</v>
      </c>
      <c r="BA68" s="28">
        <f t="shared" si="23"/>
        <v>78.455285714285708</v>
      </c>
      <c r="BB68" s="28">
        <f t="shared" si="24"/>
        <v>65</v>
      </c>
      <c r="BC68" s="28">
        <f t="shared" si="25"/>
        <v>63</v>
      </c>
      <c r="BD68" s="28">
        <f t="shared" si="13"/>
        <v>65</v>
      </c>
      <c r="BE68" s="47"/>
      <c r="BF68" s="47"/>
      <c r="BG68" s="47"/>
      <c r="BH68" s="47"/>
      <c r="BI68" s="47"/>
      <c r="BJ68" s="47"/>
      <c r="BK68" s="47"/>
    </row>
    <row r="69" spans="1:63" s="27" customFormat="1" x14ac:dyDescent="0.25">
      <c r="A69" s="28" t="s">
        <v>537</v>
      </c>
      <c r="B69" s="28" t="s">
        <v>621</v>
      </c>
      <c r="C69" s="28" t="s">
        <v>622</v>
      </c>
      <c r="D69" s="44">
        <v>62.760294117647</v>
      </c>
      <c r="E69" s="44" t="s">
        <v>64</v>
      </c>
      <c r="F69" s="44">
        <v>10</v>
      </c>
      <c r="G69" s="44" t="s">
        <v>64</v>
      </c>
      <c r="H69" s="44">
        <v>8</v>
      </c>
      <c r="I69" s="28"/>
      <c r="J69" s="28"/>
      <c r="K69" s="28"/>
      <c r="L69" s="28"/>
      <c r="M69" s="31"/>
      <c r="N69" s="28">
        <f t="shared" si="16"/>
        <v>18</v>
      </c>
      <c r="O69" s="28">
        <f t="shared" si="17"/>
        <v>24.228088235294098</v>
      </c>
      <c r="P69" s="28">
        <v>2.444</v>
      </c>
      <c r="Q69" s="28">
        <f t="shared" si="18"/>
        <v>74.44</v>
      </c>
      <c r="R69" s="28"/>
      <c r="S69" s="28"/>
      <c r="T69" s="28">
        <f t="shared" si="19"/>
        <v>44.663999999999994</v>
      </c>
      <c r="U69" s="28">
        <v>74</v>
      </c>
      <c r="V69" s="46">
        <v>7.4</v>
      </c>
      <c r="W69" s="28"/>
      <c r="X69" s="28"/>
      <c r="Y69" s="28"/>
      <c r="Z69" s="28"/>
      <c r="AA69" s="45"/>
      <c r="AB69" s="45"/>
      <c r="AC69" s="28">
        <f t="shared" si="20"/>
        <v>0</v>
      </c>
      <c r="AD69" s="28"/>
      <c r="AE69" s="28"/>
      <c r="AF69" s="28"/>
      <c r="AG69" s="28"/>
      <c r="AH69" s="28">
        <f t="shared" si="26"/>
        <v>0</v>
      </c>
      <c r="AI69" s="28"/>
      <c r="AJ69" s="28"/>
      <c r="AK69" s="31"/>
      <c r="AL69" s="31"/>
      <c r="AM69" s="28"/>
      <c r="AN69" s="28" t="s">
        <v>546</v>
      </c>
      <c r="AO69" s="28">
        <v>0.05</v>
      </c>
      <c r="AP69" s="28">
        <f t="shared" si="27"/>
        <v>0.05</v>
      </c>
      <c r="AQ69" s="31"/>
      <c r="AR69" s="28"/>
      <c r="AS69" s="28"/>
      <c r="AT69" s="28"/>
      <c r="AU69" s="28"/>
      <c r="AV69" s="28"/>
      <c r="AW69" s="28"/>
      <c r="AX69" s="28">
        <f t="shared" si="7"/>
        <v>0</v>
      </c>
      <c r="AY69" s="28">
        <f t="shared" si="21"/>
        <v>76.292088235294102</v>
      </c>
      <c r="AZ69" s="28">
        <f t="shared" si="22"/>
        <v>0.05</v>
      </c>
      <c r="BA69" s="28">
        <f t="shared" si="23"/>
        <v>76.342088235294099</v>
      </c>
      <c r="BB69" s="28">
        <f t="shared" si="24"/>
        <v>89</v>
      </c>
      <c r="BC69" s="28">
        <f t="shared" si="25"/>
        <v>83</v>
      </c>
      <c r="BD69" s="28">
        <f t="shared" si="13"/>
        <v>89</v>
      </c>
      <c r="BE69" s="47"/>
      <c r="BF69" s="47"/>
      <c r="BG69" s="47"/>
      <c r="BH69" s="47"/>
      <c r="BI69" s="47"/>
      <c r="BJ69" s="47"/>
      <c r="BK69" s="47"/>
    </row>
    <row r="70" spans="1:63" s="27" customFormat="1" x14ac:dyDescent="0.25">
      <c r="A70" s="28" t="s">
        <v>537</v>
      </c>
      <c r="B70" s="28" t="s">
        <v>623</v>
      </c>
      <c r="C70" s="28" t="s">
        <v>624</v>
      </c>
      <c r="D70" s="44">
        <v>61.69</v>
      </c>
      <c r="E70" s="44" t="s">
        <v>64</v>
      </c>
      <c r="F70" s="44">
        <v>10</v>
      </c>
      <c r="G70" s="44" t="s">
        <v>64</v>
      </c>
      <c r="H70" s="44">
        <v>8</v>
      </c>
      <c r="I70" s="28"/>
      <c r="J70" s="28"/>
      <c r="K70" s="28"/>
      <c r="L70" s="28"/>
      <c r="M70" s="31"/>
      <c r="N70" s="28">
        <f t="shared" ref="N70:N115" si="28">(F70+H70+I70+K70+M70)</f>
        <v>18</v>
      </c>
      <c r="O70" s="28">
        <f t="shared" ref="O70:O115" si="29">(D70+N70)*0.3</f>
        <v>23.907</v>
      </c>
      <c r="P70" s="28">
        <v>3.5859999999999999</v>
      </c>
      <c r="Q70" s="28">
        <f t="shared" ref="Q70:Q115" si="30">P70*10+50</f>
        <v>85.86</v>
      </c>
      <c r="R70" s="28"/>
      <c r="S70" s="28"/>
      <c r="T70" s="28">
        <f t="shared" ref="T70:T115" si="31">(Q70+S70)*0.6</f>
        <v>51.515999999999998</v>
      </c>
      <c r="U70" s="28">
        <v>77</v>
      </c>
      <c r="V70" s="46">
        <v>7.7</v>
      </c>
      <c r="W70" s="28"/>
      <c r="X70" s="28"/>
      <c r="Y70" s="28"/>
      <c r="Z70" s="28"/>
      <c r="AA70" s="45"/>
      <c r="AB70" s="45"/>
      <c r="AC70" s="28">
        <f t="shared" ref="AC70:AC115" si="32">X70+Z70+AB70</f>
        <v>0</v>
      </c>
      <c r="AD70" s="28"/>
      <c r="AE70" s="28"/>
      <c r="AF70" s="28"/>
      <c r="AG70" s="28"/>
      <c r="AH70" s="28">
        <f t="shared" si="26"/>
        <v>0</v>
      </c>
      <c r="AI70" s="28" t="s">
        <v>153</v>
      </c>
      <c r="AJ70" s="28" t="s">
        <v>153</v>
      </c>
      <c r="AK70" s="31">
        <v>0.5</v>
      </c>
      <c r="AL70" s="31"/>
      <c r="AM70" s="28"/>
      <c r="AN70" s="28" t="s">
        <v>546</v>
      </c>
      <c r="AO70" s="28">
        <v>0.05</v>
      </c>
      <c r="AP70" s="28">
        <f t="shared" si="27"/>
        <v>0.55000000000000004</v>
      </c>
      <c r="AQ70" s="28" t="s">
        <v>625</v>
      </c>
      <c r="AR70" s="28">
        <v>0.5</v>
      </c>
      <c r="AS70" s="28"/>
      <c r="AT70" s="28"/>
      <c r="AU70" s="28"/>
      <c r="AV70" s="28"/>
      <c r="AW70" s="28"/>
      <c r="AX70" s="31">
        <f t="shared" ref="AX70:AX115" si="33">AU70+AW70+AR70</f>
        <v>0.5</v>
      </c>
      <c r="AY70" s="28">
        <f t="shared" ref="AY70:AY115" si="34">O70+T70+V70</f>
        <v>83.123000000000005</v>
      </c>
      <c r="AZ70" s="28">
        <f t="shared" ref="AZ70:AZ115" si="35">AC70+AH70+AP70+AX70</f>
        <v>1.05</v>
      </c>
      <c r="BA70" s="28">
        <f t="shared" ref="BA70:BA115" si="36">AY70+AZ70</f>
        <v>84.173000000000002</v>
      </c>
      <c r="BB70" s="28">
        <f t="shared" ref="BB70:BB101" si="37">RANK(P70,P:P)</f>
        <v>23</v>
      </c>
      <c r="BC70" s="28">
        <f t="shared" ref="BC70:BC101" si="38">RANK(BA70,BA:BA)</f>
        <v>32</v>
      </c>
      <c r="BD70" s="28">
        <f t="shared" ref="BD70:BD115" si="39">RANK(T70,T:T)</f>
        <v>23</v>
      </c>
      <c r="BE70" s="47"/>
      <c r="BF70" s="47"/>
      <c r="BG70" s="47"/>
      <c r="BH70" s="47"/>
      <c r="BI70" s="47"/>
      <c r="BJ70" s="47"/>
      <c r="BK70" s="47"/>
    </row>
    <row r="71" spans="1:63" s="27" customFormat="1" x14ac:dyDescent="0.25">
      <c r="A71" s="28" t="s">
        <v>537</v>
      </c>
      <c r="B71" s="28" t="s">
        <v>626</v>
      </c>
      <c r="C71" s="28" t="s">
        <v>627</v>
      </c>
      <c r="D71" s="44">
        <v>62.513235294117599</v>
      </c>
      <c r="E71" s="44" t="s">
        <v>64</v>
      </c>
      <c r="F71" s="44">
        <v>10</v>
      </c>
      <c r="G71" s="44" t="s">
        <v>65</v>
      </c>
      <c r="H71" s="44">
        <v>9</v>
      </c>
      <c r="I71" s="28"/>
      <c r="J71" s="28"/>
      <c r="K71" s="28"/>
      <c r="L71" s="28"/>
      <c r="M71" s="31"/>
      <c r="N71" s="28">
        <f t="shared" si="28"/>
        <v>19</v>
      </c>
      <c r="O71" s="28">
        <f t="shared" si="29"/>
        <v>24.453970588235283</v>
      </c>
      <c r="P71" s="28">
        <v>3.6659999999999999</v>
      </c>
      <c r="Q71" s="28">
        <f t="shared" si="30"/>
        <v>86.66</v>
      </c>
      <c r="R71" s="28"/>
      <c r="S71" s="28"/>
      <c r="T71" s="28">
        <f t="shared" si="31"/>
        <v>51.995999999999995</v>
      </c>
      <c r="U71" s="28">
        <v>80</v>
      </c>
      <c r="V71" s="46">
        <v>8</v>
      </c>
      <c r="W71" s="28" t="s">
        <v>575</v>
      </c>
      <c r="X71" s="28">
        <v>0.2</v>
      </c>
      <c r="Y71" s="28"/>
      <c r="Z71" s="28"/>
      <c r="AA71" s="45"/>
      <c r="AB71" s="45"/>
      <c r="AC71" s="28">
        <f t="shared" si="32"/>
        <v>0.2</v>
      </c>
      <c r="AD71" s="28"/>
      <c r="AE71" s="28"/>
      <c r="AF71" s="28"/>
      <c r="AG71" s="28"/>
      <c r="AH71" s="28">
        <f t="shared" si="26"/>
        <v>0</v>
      </c>
      <c r="AI71" s="28"/>
      <c r="AJ71" s="28"/>
      <c r="AK71" s="31"/>
      <c r="AL71" s="31"/>
      <c r="AM71" s="28"/>
      <c r="AN71" s="28" t="s">
        <v>546</v>
      </c>
      <c r="AO71" s="28">
        <v>0.05</v>
      </c>
      <c r="AP71" s="28">
        <f t="shared" si="27"/>
        <v>0.05</v>
      </c>
      <c r="AQ71" s="31"/>
      <c r="AR71" s="28"/>
      <c r="AS71" s="28"/>
      <c r="AT71" s="28"/>
      <c r="AU71" s="28"/>
      <c r="AV71" s="28"/>
      <c r="AW71" s="28"/>
      <c r="AX71" s="28">
        <f t="shared" si="33"/>
        <v>0</v>
      </c>
      <c r="AY71" s="28">
        <f t="shared" si="34"/>
        <v>84.449970588235274</v>
      </c>
      <c r="AZ71" s="28">
        <f t="shared" si="35"/>
        <v>0.25</v>
      </c>
      <c r="BA71" s="28">
        <f t="shared" si="36"/>
        <v>84.699970588235274</v>
      </c>
      <c r="BB71" s="28">
        <f t="shared" si="37"/>
        <v>21</v>
      </c>
      <c r="BC71" s="28">
        <f t="shared" si="38"/>
        <v>28</v>
      </c>
      <c r="BD71" s="28">
        <f t="shared" si="39"/>
        <v>22</v>
      </c>
      <c r="BE71" s="47"/>
      <c r="BF71" s="47"/>
      <c r="BG71" s="47"/>
      <c r="BH71" s="47"/>
      <c r="BI71" s="47"/>
      <c r="BJ71" s="47"/>
      <c r="BK71" s="47"/>
    </row>
    <row r="72" spans="1:63" s="27" customFormat="1" x14ac:dyDescent="0.25">
      <c r="A72" s="28" t="s">
        <v>537</v>
      </c>
      <c r="B72" s="28" t="s">
        <v>628</v>
      </c>
      <c r="C72" s="28" t="s">
        <v>629</v>
      </c>
      <c r="D72" s="44">
        <v>61.475714285714297</v>
      </c>
      <c r="E72" s="44" t="s">
        <v>64</v>
      </c>
      <c r="F72" s="44">
        <v>10</v>
      </c>
      <c r="G72" s="44" t="s">
        <v>65</v>
      </c>
      <c r="H72" s="44">
        <v>9</v>
      </c>
      <c r="I72" s="28"/>
      <c r="J72" s="28"/>
      <c r="K72" s="28"/>
      <c r="L72" s="28"/>
      <c r="M72" s="31"/>
      <c r="N72" s="28">
        <f t="shared" si="28"/>
        <v>19</v>
      </c>
      <c r="O72" s="28">
        <f t="shared" si="29"/>
        <v>24.142714285714291</v>
      </c>
      <c r="P72" s="28">
        <v>2.9</v>
      </c>
      <c r="Q72" s="28">
        <f t="shared" si="30"/>
        <v>79</v>
      </c>
      <c r="R72" s="28"/>
      <c r="S72" s="28"/>
      <c r="T72" s="28">
        <f t="shared" si="31"/>
        <v>47.4</v>
      </c>
      <c r="U72" s="28">
        <v>74</v>
      </c>
      <c r="V72" s="46">
        <v>7.4</v>
      </c>
      <c r="W72" s="28"/>
      <c r="X72" s="28"/>
      <c r="Y72" s="28"/>
      <c r="Z72" s="28"/>
      <c r="AA72" s="45"/>
      <c r="AB72" s="45"/>
      <c r="AC72" s="28">
        <f t="shared" si="32"/>
        <v>0</v>
      </c>
      <c r="AD72" s="28"/>
      <c r="AE72" s="28"/>
      <c r="AF72" s="28"/>
      <c r="AG72" s="28"/>
      <c r="AH72" s="28">
        <f t="shared" si="26"/>
        <v>0</v>
      </c>
      <c r="AI72" s="28"/>
      <c r="AJ72" s="28"/>
      <c r="AK72" s="31"/>
      <c r="AL72" s="31"/>
      <c r="AM72" s="28"/>
      <c r="AN72" s="28" t="s">
        <v>546</v>
      </c>
      <c r="AO72" s="28">
        <v>0.05</v>
      </c>
      <c r="AP72" s="28">
        <f t="shared" si="27"/>
        <v>0.05</v>
      </c>
      <c r="AQ72" s="31"/>
      <c r="AR72" s="28"/>
      <c r="AS72" s="28"/>
      <c r="AT72" s="28"/>
      <c r="AU72" s="28"/>
      <c r="AV72" s="28"/>
      <c r="AW72" s="28"/>
      <c r="AX72" s="28">
        <f t="shared" si="33"/>
        <v>0</v>
      </c>
      <c r="AY72" s="28">
        <f t="shared" si="34"/>
        <v>78.942714285714288</v>
      </c>
      <c r="AZ72" s="28">
        <f t="shared" si="35"/>
        <v>0.05</v>
      </c>
      <c r="BA72" s="28">
        <f t="shared" si="36"/>
        <v>78.992714285714285</v>
      </c>
      <c r="BB72" s="28">
        <f t="shared" si="37"/>
        <v>64</v>
      </c>
      <c r="BC72" s="28">
        <f t="shared" si="38"/>
        <v>59</v>
      </c>
      <c r="BD72" s="28">
        <f t="shared" si="39"/>
        <v>64</v>
      </c>
      <c r="BE72" s="47"/>
      <c r="BF72" s="47"/>
      <c r="BG72" s="47"/>
      <c r="BH72" s="47"/>
      <c r="BI72" s="47"/>
      <c r="BJ72" s="47"/>
      <c r="BK72" s="47"/>
    </row>
    <row r="73" spans="1:63" s="27" customFormat="1" x14ac:dyDescent="0.25">
      <c r="A73" s="28" t="s">
        <v>537</v>
      </c>
      <c r="B73" s="28" t="s">
        <v>630</v>
      </c>
      <c r="C73" s="28" t="s">
        <v>631</v>
      </c>
      <c r="D73" s="44">
        <v>62.6191176470588</v>
      </c>
      <c r="E73" s="44" t="s">
        <v>64</v>
      </c>
      <c r="F73" s="44">
        <v>10</v>
      </c>
      <c r="G73" s="44" t="s">
        <v>65</v>
      </c>
      <c r="H73" s="44">
        <v>9</v>
      </c>
      <c r="I73" s="28">
        <v>1.575</v>
      </c>
      <c r="J73" s="28"/>
      <c r="K73" s="28"/>
      <c r="L73" s="28"/>
      <c r="M73" s="31"/>
      <c r="N73" s="28">
        <f t="shared" si="28"/>
        <v>20.574999999999999</v>
      </c>
      <c r="O73" s="28">
        <f t="shared" si="29"/>
        <v>24.958235294117639</v>
      </c>
      <c r="P73" s="28">
        <v>3.1669999999999998</v>
      </c>
      <c r="Q73" s="28">
        <f t="shared" si="30"/>
        <v>81.67</v>
      </c>
      <c r="R73" s="28" t="s">
        <v>160</v>
      </c>
      <c r="S73" s="28">
        <v>0.3</v>
      </c>
      <c r="T73" s="28">
        <f t="shared" si="31"/>
        <v>49.181999999999995</v>
      </c>
      <c r="U73" s="28">
        <v>76</v>
      </c>
      <c r="V73" s="46">
        <v>7.6</v>
      </c>
      <c r="W73" s="28"/>
      <c r="X73" s="28"/>
      <c r="Y73" s="28"/>
      <c r="Z73" s="28"/>
      <c r="AA73" s="45"/>
      <c r="AB73" s="45"/>
      <c r="AC73" s="28">
        <f t="shared" si="32"/>
        <v>0</v>
      </c>
      <c r="AD73" s="28"/>
      <c r="AE73" s="28"/>
      <c r="AF73" s="28"/>
      <c r="AG73" s="28"/>
      <c r="AH73" s="28">
        <f t="shared" si="26"/>
        <v>0</v>
      </c>
      <c r="AI73" s="28"/>
      <c r="AJ73" s="28"/>
      <c r="AK73" s="31"/>
      <c r="AL73" s="31"/>
      <c r="AM73" s="28"/>
      <c r="AN73" s="28" t="s">
        <v>546</v>
      </c>
      <c r="AO73" s="28">
        <v>0.05</v>
      </c>
      <c r="AP73" s="28">
        <f t="shared" si="27"/>
        <v>0.05</v>
      </c>
      <c r="AQ73" s="31"/>
      <c r="AR73" s="28"/>
      <c r="AS73" s="28"/>
      <c r="AT73" s="28"/>
      <c r="AU73" s="28"/>
      <c r="AV73" s="28"/>
      <c r="AW73" s="28"/>
      <c r="AX73" s="28">
        <f t="shared" si="33"/>
        <v>0</v>
      </c>
      <c r="AY73" s="28">
        <f t="shared" si="34"/>
        <v>81.740235294117625</v>
      </c>
      <c r="AZ73" s="28">
        <f t="shared" si="35"/>
        <v>0.05</v>
      </c>
      <c r="BA73" s="28">
        <f t="shared" si="36"/>
        <v>81.790235294117622</v>
      </c>
      <c r="BB73" s="28">
        <f t="shared" si="37"/>
        <v>49</v>
      </c>
      <c r="BC73" s="28">
        <f t="shared" si="38"/>
        <v>41</v>
      </c>
      <c r="BD73" s="28">
        <f t="shared" si="39"/>
        <v>47</v>
      </c>
      <c r="BE73" s="47"/>
      <c r="BF73" s="47"/>
      <c r="BG73" s="47"/>
      <c r="BH73" s="47"/>
      <c r="BI73" s="47"/>
      <c r="BJ73" s="47"/>
      <c r="BK73" s="47"/>
    </row>
    <row r="74" spans="1:63" s="27" customFormat="1" x14ac:dyDescent="0.25">
      <c r="A74" s="28" t="s">
        <v>537</v>
      </c>
      <c r="B74" s="28" t="s">
        <v>632</v>
      </c>
      <c r="C74" s="28" t="s">
        <v>633</v>
      </c>
      <c r="D74" s="44">
        <v>62.6191176470588</v>
      </c>
      <c r="E74" s="44" t="s">
        <v>64</v>
      </c>
      <c r="F74" s="44">
        <v>10</v>
      </c>
      <c r="G74" s="44" t="s">
        <v>65</v>
      </c>
      <c r="H74" s="44">
        <v>9</v>
      </c>
      <c r="I74" s="28">
        <v>1.8</v>
      </c>
      <c r="J74" s="28"/>
      <c r="K74" s="28"/>
      <c r="L74" s="28"/>
      <c r="M74" s="31"/>
      <c r="N74" s="28">
        <f t="shared" si="28"/>
        <v>20.8</v>
      </c>
      <c r="O74" s="28">
        <f t="shared" si="29"/>
        <v>25.025735294117638</v>
      </c>
      <c r="P74" s="28">
        <v>3.4289999999999998</v>
      </c>
      <c r="Q74" s="28">
        <f t="shared" si="30"/>
        <v>84.289999999999992</v>
      </c>
      <c r="R74" s="28"/>
      <c r="S74" s="28"/>
      <c r="T74" s="28">
        <f t="shared" si="31"/>
        <v>50.573999999999991</v>
      </c>
      <c r="U74" s="28">
        <v>74.5</v>
      </c>
      <c r="V74" s="46">
        <v>7.45</v>
      </c>
      <c r="W74" s="28"/>
      <c r="X74" s="28"/>
      <c r="Y74" s="28"/>
      <c r="Z74" s="28"/>
      <c r="AA74" s="45"/>
      <c r="AB74" s="45"/>
      <c r="AC74" s="28">
        <f t="shared" si="32"/>
        <v>0</v>
      </c>
      <c r="AD74" s="28"/>
      <c r="AE74" s="28"/>
      <c r="AF74" s="28"/>
      <c r="AG74" s="28"/>
      <c r="AH74" s="28">
        <f t="shared" si="26"/>
        <v>0</v>
      </c>
      <c r="AI74" s="28" t="s">
        <v>436</v>
      </c>
      <c r="AJ74" s="28" t="s">
        <v>436</v>
      </c>
      <c r="AK74" s="31">
        <v>1</v>
      </c>
      <c r="AL74" s="31"/>
      <c r="AM74" s="28"/>
      <c r="AN74" s="28" t="s">
        <v>546</v>
      </c>
      <c r="AO74" s="28">
        <v>0.05</v>
      </c>
      <c r="AP74" s="28">
        <f t="shared" si="27"/>
        <v>1.05</v>
      </c>
      <c r="AQ74" s="31"/>
      <c r="AR74" s="28"/>
      <c r="AS74" s="28"/>
      <c r="AT74" s="28"/>
      <c r="AU74" s="28"/>
      <c r="AV74" s="28"/>
      <c r="AW74" s="28"/>
      <c r="AX74" s="28">
        <f t="shared" si="33"/>
        <v>0</v>
      </c>
      <c r="AY74" s="28">
        <f t="shared" si="34"/>
        <v>83.049735294117639</v>
      </c>
      <c r="AZ74" s="28">
        <f t="shared" si="35"/>
        <v>1.05</v>
      </c>
      <c r="BA74" s="28">
        <f t="shared" si="36"/>
        <v>84.099735294117636</v>
      </c>
      <c r="BB74" s="28">
        <f t="shared" si="37"/>
        <v>32</v>
      </c>
      <c r="BC74" s="28">
        <f t="shared" si="38"/>
        <v>33</v>
      </c>
      <c r="BD74" s="28">
        <f t="shared" si="39"/>
        <v>32</v>
      </c>
      <c r="BE74" s="47"/>
      <c r="BF74" s="47"/>
      <c r="BG74" s="47"/>
      <c r="BH74" s="47"/>
      <c r="BI74" s="47"/>
      <c r="BJ74" s="47"/>
      <c r="BK74" s="47"/>
    </row>
    <row r="75" spans="1:63" s="27" customFormat="1" x14ac:dyDescent="0.25">
      <c r="A75" s="28" t="s">
        <v>537</v>
      </c>
      <c r="B75" s="28" t="s">
        <v>634</v>
      </c>
      <c r="C75" s="28" t="s">
        <v>635</v>
      </c>
      <c r="D75" s="44">
        <v>60.79</v>
      </c>
      <c r="E75" s="44" t="s">
        <v>64</v>
      </c>
      <c r="F75" s="44">
        <v>10</v>
      </c>
      <c r="G75" s="44" t="s">
        <v>65</v>
      </c>
      <c r="H75" s="44">
        <v>9</v>
      </c>
      <c r="I75" s="28"/>
      <c r="J75" s="28"/>
      <c r="K75" s="28"/>
      <c r="L75" s="28"/>
      <c r="M75" s="31"/>
      <c r="N75" s="28">
        <f t="shared" si="28"/>
        <v>19</v>
      </c>
      <c r="O75" s="28">
        <f t="shared" si="29"/>
        <v>23.936999999999998</v>
      </c>
      <c r="P75" s="28">
        <v>2.3929999999999998</v>
      </c>
      <c r="Q75" s="28">
        <f t="shared" si="30"/>
        <v>73.930000000000007</v>
      </c>
      <c r="R75" s="28"/>
      <c r="S75" s="28"/>
      <c r="T75" s="28">
        <f t="shared" si="31"/>
        <v>44.358000000000004</v>
      </c>
      <c r="U75" s="28">
        <v>69.5</v>
      </c>
      <c r="V75" s="46">
        <v>6.95</v>
      </c>
      <c r="W75" s="28"/>
      <c r="X75" s="28"/>
      <c r="Y75" s="28"/>
      <c r="Z75" s="28"/>
      <c r="AA75" s="45"/>
      <c r="AB75" s="45"/>
      <c r="AC75" s="28">
        <f t="shared" si="32"/>
        <v>0</v>
      </c>
      <c r="AD75" s="28"/>
      <c r="AE75" s="28"/>
      <c r="AF75" s="28"/>
      <c r="AG75" s="28"/>
      <c r="AH75" s="28">
        <f t="shared" si="26"/>
        <v>0</v>
      </c>
      <c r="AI75" s="28"/>
      <c r="AJ75" s="28"/>
      <c r="AK75" s="31"/>
      <c r="AL75" s="31"/>
      <c r="AM75" s="28"/>
      <c r="AN75" s="28" t="s">
        <v>546</v>
      </c>
      <c r="AO75" s="28">
        <v>0.05</v>
      </c>
      <c r="AP75" s="28">
        <f t="shared" si="27"/>
        <v>0.05</v>
      </c>
      <c r="AQ75" s="31"/>
      <c r="AR75" s="28"/>
      <c r="AS75" s="28"/>
      <c r="AT75" s="28"/>
      <c r="AU75" s="28"/>
      <c r="AV75" s="28"/>
      <c r="AW75" s="28"/>
      <c r="AX75" s="28">
        <f t="shared" si="33"/>
        <v>0</v>
      </c>
      <c r="AY75" s="28">
        <f t="shared" si="34"/>
        <v>75.245000000000005</v>
      </c>
      <c r="AZ75" s="28">
        <f t="shared" si="35"/>
        <v>0.05</v>
      </c>
      <c r="BA75" s="28">
        <f t="shared" si="36"/>
        <v>75.295000000000002</v>
      </c>
      <c r="BB75" s="28">
        <f t="shared" si="37"/>
        <v>90</v>
      </c>
      <c r="BC75" s="28">
        <f t="shared" si="38"/>
        <v>93</v>
      </c>
      <c r="BD75" s="28">
        <f t="shared" si="39"/>
        <v>90</v>
      </c>
      <c r="BE75" s="47"/>
      <c r="BF75" s="47"/>
      <c r="BG75" s="47"/>
      <c r="BH75" s="47"/>
      <c r="BI75" s="47"/>
      <c r="BJ75" s="47"/>
      <c r="BK75" s="47"/>
    </row>
    <row r="76" spans="1:63" s="27" customFormat="1" x14ac:dyDescent="0.25">
      <c r="A76" s="28" t="s">
        <v>537</v>
      </c>
      <c r="B76" s="28" t="s">
        <v>636</v>
      </c>
      <c r="C76" s="28" t="s">
        <v>637</v>
      </c>
      <c r="D76" s="44">
        <v>62.23</v>
      </c>
      <c r="E76" s="44" t="s">
        <v>64</v>
      </c>
      <c r="F76" s="44">
        <v>10</v>
      </c>
      <c r="G76" s="44" t="s">
        <v>65</v>
      </c>
      <c r="H76" s="44">
        <v>9</v>
      </c>
      <c r="I76" s="28"/>
      <c r="J76" s="28"/>
      <c r="K76" s="28"/>
      <c r="L76" s="28"/>
      <c r="M76" s="31"/>
      <c r="N76" s="28">
        <f t="shared" si="28"/>
        <v>19</v>
      </c>
      <c r="O76" s="28">
        <f t="shared" si="29"/>
        <v>24.368999999999996</v>
      </c>
      <c r="P76" s="28">
        <v>2.7829999999999999</v>
      </c>
      <c r="Q76" s="28">
        <f t="shared" si="30"/>
        <v>77.83</v>
      </c>
      <c r="R76" s="28"/>
      <c r="S76" s="28"/>
      <c r="T76" s="28">
        <f t="shared" si="31"/>
        <v>46.698</v>
      </c>
      <c r="U76" s="28">
        <v>75.5</v>
      </c>
      <c r="V76" s="46">
        <v>7.55</v>
      </c>
      <c r="W76" s="28"/>
      <c r="X76" s="28"/>
      <c r="Y76" s="28"/>
      <c r="Z76" s="28"/>
      <c r="AA76" s="45"/>
      <c r="AB76" s="45"/>
      <c r="AC76" s="28">
        <f t="shared" si="32"/>
        <v>0</v>
      </c>
      <c r="AD76" s="28"/>
      <c r="AE76" s="28"/>
      <c r="AF76" s="28"/>
      <c r="AG76" s="28"/>
      <c r="AH76" s="28">
        <f t="shared" si="26"/>
        <v>0</v>
      </c>
      <c r="AI76" s="28" t="s">
        <v>638</v>
      </c>
      <c r="AJ76" s="28" t="s">
        <v>638</v>
      </c>
      <c r="AK76" s="31">
        <v>1</v>
      </c>
      <c r="AL76" s="31"/>
      <c r="AM76" s="28"/>
      <c r="AN76" s="28" t="s">
        <v>546</v>
      </c>
      <c r="AO76" s="28">
        <v>0.05</v>
      </c>
      <c r="AP76" s="28">
        <f t="shared" si="27"/>
        <v>1.05</v>
      </c>
      <c r="AQ76" s="31"/>
      <c r="AR76" s="28"/>
      <c r="AS76" s="28"/>
      <c r="AT76" s="28"/>
      <c r="AU76" s="28"/>
      <c r="AV76" s="28"/>
      <c r="AW76" s="28"/>
      <c r="AX76" s="28">
        <f t="shared" si="33"/>
        <v>0</v>
      </c>
      <c r="AY76" s="28">
        <f t="shared" si="34"/>
        <v>78.61699999999999</v>
      </c>
      <c r="AZ76" s="28">
        <f t="shared" si="35"/>
        <v>1.05</v>
      </c>
      <c r="BA76" s="28">
        <f t="shared" si="36"/>
        <v>79.666999999999987</v>
      </c>
      <c r="BB76" s="28">
        <f t="shared" si="37"/>
        <v>73</v>
      </c>
      <c r="BC76" s="28">
        <f t="shared" si="38"/>
        <v>55</v>
      </c>
      <c r="BD76" s="28">
        <f t="shared" si="39"/>
        <v>73</v>
      </c>
      <c r="BE76" s="47"/>
      <c r="BF76" s="47"/>
      <c r="BG76" s="47"/>
      <c r="BH76" s="47"/>
      <c r="BI76" s="47"/>
      <c r="BJ76" s="47"/>
      <c r="BK76" s="47"/>
    </row>
    <row r="77" spans="1:63" s="27" customFormat="1" x14ac:dyDescent="0.25">
      <c r="A77" s="28" t="s">
        <v>537</v>
      </c>
      <c r="B77" s="28" t="s">
        <v>639</v>
      </c>
      <c r="C77" s="28" t="s">
        <v>640</v>
      </c>
      <c r="D77" s="44">
        <v>61.467142857142903</v>
      </c>
      <c r="E77" s="44" t="s">
        <v>64</v>
      </c>
      <c r="F77" s="44">
        <v>10</v>
      </c>
      <c r="G77" s="44" t="s">
        <v>64</v>
      </c>
      <c r="H77" s="44">
        <v>8</v>
      </c>
      <c r="I77" s="28"/>
      <c r="J77" s="28"/>
      <c r="K77" s="28"/>
      <c r="L77" s="28"/>
      <c r="M77" s="31"/>
      <c r="N77" s="28">
        <f t="shared" si="28"/>
        <v>18</v>
      </c>
      <c r="O77" s="28">
        <f t="shared" si="29"/>
        <v>23.840142857142869</v>
      </c>
      <c r="P77" s="28">
        <v>1.6140000000000001</v>
      </c>
      <c r="Q77" s="28">
        <f t="shared" si="30"/>
        <v>66.14</v>
      </c>
      <c r="R77" s="28"/>
      <c r="S77" s="28"/>
      <c r="T77" s="28">
        <f t="shared" si="31"/>
        <v>39.683999999999997</v>
      </c>
      <c r="U77" s="28">
        <v>74</v>
      </c>
      <c r="V77" s="46">
        <v>7.4</v>
      </c>
      <c r="W77" s="28"/>
      <c r="X77" s="28"/>
      <c r="Y77" s="28"/>
      <c r="Z77" s="28"/>
      <c r="AA77" s="45"/>
      <c r="AB77" s="45"/>
      <c r="AC77" s="28">
        <f t="shared" si="32"/>
        <v>0</v>
      </c>
      <c r="AD77" s="28"/>
      <c r="AE77" s="28"/>
      <c r="AF77" s="28"/>
      <c r="AG77" s="28"/>
      <c r="AH77" s="28">
        <f t="shared" si="26"/>
        <v>0</v>
      </c>
      <c r="AI77" s="28"/>
      <c r="AJ77" s="28"/>
      <c r="AK77" s="31"/>
      <c r="AL77" s="31"/>
      <c r="AM77" s="28"/>
      <c r="AN77" s="28" t="s">
        <v>546</v>
      </c>
      <c r="AO77" s="28">
        <v>0.05</v>
      </c>
      <c r="AP77" s="28">
        <f t="shared" si="27"/>
        <v>0.05</v>
      </c>
      <c r="AQ77" s="31"/>
      <c r="AR77" s="28"/>
      <c r="AS77" s="28"/>
      <c r="AT77" s="28"/>
      <c r="AU77" s="28"/>
      <c r="AV77" s="28"/>
      <c r="AW77" s="28"/>
      <c r="AX77" s="28">
        <f t="shared" si="33"/>
        <v>0</v>
      </c>
      <c r="AY77" s="28">
        <f t="shared" si="34"/>
        <v>70.924142857142868</v>
      </c>
      <c r="AZ77" s="28">
        <f t="shared" si="35"/>
        <v>0.05</v>
      </c>
      <c r="BA77" s="28">
        <f t="shared" si="36"/>
        <v>70.974142857142866</v>
      </c>
      <c r="BB77" s="28">
        <f t="shared" si="37"/>
        <v>109</v>
      </c>
      <c r="BC77" s="28">
        <f t="shared" si="38"/>
        <v>105</v>
      </c>
      <c r="BD77" s="28">
        <f t="shared" si="39"/>
        <v>109</v>
      </c>
      <c r="BE77" s="47"/>
      <c r="BF77" s="47"/>
      <c r="BG77" s="47"/>
      <c r="BH77" s="47"/>
      <c r="BI77" s="47"/>
      <c r="BJ77" s="47"/>
      <c r="BK77" s="47"/>
    </row>
    <row r="78" spans="1:63" s="27" customFormat="1" x14ac:dyDescent="0.25">
      <c r="A78" s="28" t="s">
        <v>537</v>
      </c>
      <c r="B78" s="28" t="s">
        <v>641</v>
      </c>
      <c r="C78" s="28" t="s">
        <v>642</v>
      </c>
      <c r="D78" s="44">
        <v>62.675714285714299</v>
      </c>
      <c r="E78" s="44" t="s">
        <v>64</v>
      </c>
      <c r="F78" s="44">
        <v>10</v>
      </c>
      <c r="G78" s="44" t="s">
        <v>64</v>
      </c>
      <c r="H78" s="44">
        <v>8</v>
      </c>
      <c r="I78" s="28">
        <v>2.625</v>
      </c>
      <c r="J78" s="28"/>
      <c r="K78" s="28"/>
      <c r="L78" s="28"/>
      <c r="M78" s="31"/>
      <c r="N78" s="28">
        <f t="shared" si="28"/>
        <v>20.625</v>
      </c>
      <c r="O78" s="28">
        <f t="shared" si="29"/>
        <v>24.990214285714288</v>
      </c>
      <c r="P78" s="28">
        <v>2.5070000000000001</v>
      </c>
      <c r="Q78" s="28">
        <f t="shared" si="30"/>
        <v>75.069999999999993</v>
      </c>
      <c r="R78" s="28"/>
      <c r="S78" s="28"/>
      <c r="T78" s="28">
        <f t="shared" si="31"/>
        <v>45.041999999999994</v>
      </c>
      <c r="U78" s="28">
        <v>70</v>
      </c>
      <c r="V78" s="46">
        <v>7</v>
      </c>
      <c r="W78" s="28"/>
      <c r="X78" s="28"/>
      <c r="Y78" s="28"/>
      <c r="Z78" s="28"/>
      <c r="AA78" s="45"/>
      <c r="AB78" s="45"/>
      <c r="AC78" s="28">
        <f t="shared" si="32"/>
        <v>0</v>
      </c>
      <c r="AD78" s="28"/>
      <c r="AE78" s="28"/>
      <c r="AF78" s="28"/>
      <c r="AG78" s="28"/>
      <c r="AH78" s="28">
        <f t="shared" si="26"/>
        <v>0</v>
      </c>
      <c r="AI78" s="28"/>
      <c r="AJ78" s="28"/>
      <c r="AK78" s="31"/>
      <c r="AL78" s="31"/>
      <c r="AM78" s="28"/>
      <c r="AN78" s="28" t="s">
        <v>546</v>
      </c>
      <c r="AO78" s="28">
        <v>0.05</v>
      </c>
      <c r="AP78" s="28">
        <f t="shared" si="27"/>
        <v>0.05</v>
      </c>
      <c r="AQ78" s="31"/>
      <c r="AR78" s="28"/>
      <c r="AS78" s="28"/>
      <c r="AT78" s="28"/>
      <c r="AU78" s="28"/>
      <c r="AV78" s="28"/>
      <c r="AW78" s="28"/>
      <c r="AX78" s="28">
        <f t="shared" si="33"/>
        <v>0</v>
      </c>
      <c r="AY78" s="28">
        <f t="shared" si="34"/>
        <v>77.032214285714275</v>
      </c>
      <c r="AZ78" s="28">
        <f t="shared" si="35"/>
        <v>0.05</v>
      </c>
      <c r="BA78" s="28">
        <f t="shared" si="36"/>
        <v>77.082214285714272</v>
      </c>
      <c r="BB78" s="28">
        <f t="shared" si="37"/>
        <v>85</v>
      </c>
      <c r="BC78" s="28">
        <f t="shared" si="38"/>
        <v>79</v>
      </c>
      <c r="BD78" s="28">
        <f t="shared" si="39"/>
        <v>85</v>
      </c>
      <c r="BE78" s="47"/>
      <c r="BF78" s="47"/>
      <c r="BG78" s="47"/>
      <c r="BH78" s="47"/>
      <c r="BI78" s="47"/>
      <c r="BJ78" s="47"/>
      <c r="BK78" s="47"/>
    </row>
    <row r="79" spans="1:63" s="27" customFormat="1" x14ac:dyDescent="0.25">
      <c r="A79" s="28" t="s">
        <v>537</v>
      </c>
      <c r="B79" s="28" t="s">
        <v>643</v>
      </c>
      <c r="C79" s="28" t="s">
        <v>644</v>
      </c>
      <c r="D79" s="44">
        <v>61.595588235294102</v>
      </c>
      <c r="E79" s="44" t="s">
        <v>64</v>
      </c>
      <c r="F79" s="44">
        <v>10</v>
      </c>
      <c r="G79" s="44" t="s">
        <v>64</v>
      </c>
      <c r="H79" s="44">
        <v>8</v>
      </c>
      <c r="I79" s="28"/>
      <c r="J79" s="28"/>
      <c r="K79" s="28"/>
      <c r="L79" s="28"/>
      <c r="M79" s="31"/>
      <c r="N79" s="28">
        <f t="shared" si="28"/>
        <v>18</v>
      </c>
      <c r="O79" s="28">
        <f t="shared" si="29"/>
        <v>23.878676470588228</v>
      </c>
      <c r="P79" s="28">
        <v>2.8580000000000001</v>
      </c>
      <c r="Q79" s="28">
        <f t="shared" si="30"/>
        <v>78.58</v>
      </c>
      <c r="R79" s="28"/>
      <c r="S79" s="28"/>
      <c r="T79" s="28">
        <f t="shared" si="31"/>
        <v>47.147999999999996</v>
      </c>
      <c r="U79" s="28">
        <v>72.5</v>
      </c>
      <c r="V79" s="46">
        <v>7.25</v>
      </c>
      <c r="W79" s="28"/>
      <c r="X79" s="28"/>
      <c r="Y79" s="28"/>
      <c r="Z79" s="28"/>
      <c r="AA79" s="45"/>
      <c r="AB79" s="45"/>
      <c r="AC79" s="28">
        <f t="shared" si="32"/>
        <v>0</v>
      </c>
      <c r="AD79" s="28"/>
      <c r="AE79" s="28"/>
      <c r="AF79" s="28"/>
      <c r="AG79" s="28"/>
      <c r="AH79" s="28">
        <f t="shared" si="26"/>
        <v>0</v>
      </c>
      <c r="AI79" s="28"/>
      <c r="AJ79" s="28"/>
      <c r="AK79" s="31"/>
      <c r="AL79" s="31"/>
      <c r="AM79" s="28"/>
      <c r="AN79" s="28" t="s">
        <v>546</v>
      </c>
      <c r="AO79" s="28">
        <v>0.05</v>
      </c>
      <c r="AP79" s="28">
        <f t="shared" si="27"/>
        <v>0.05</v>
      </c>
      <c r="AQ79" s="31"/>
      <c r="AR79" s="28"/>
      <c r="AS79" s="28"/>
      <c r="AT79" s="28"/>
      <c r="AU79" s="28"/>
      <c r="AV79" s="28"/>
      <c r="AW79" s="28"/>
      <c r="AX79" s="28">
        <f t="shared" si="33"/>
        <v>0</v>
      </c>
      <c r="AY79" s="28">
        <f t="shared" si="34"/>
        <v>78.276676470588228</v>
      </c>
      <c r="AZ79" s="28">
        <f t="shared" si="35"/>
        <v>0.05</v>
      </c>
      <c r="BA79" s="28">
        <f t="shared" si="36"/>
        <v>78.326676470588225</v>
      </c>
      <c r="BB79" s="28">
        <f t="shared" si="37"/>
        <v>68</v>
      </c>
      <c r="BC79" s="28">
        <f t="shared" si="38"/>
        <v>64</v>
      </c>
      <c r="BD79" s="28">
        <f t="shared" si="39"/>
        <v>68</v>
      </c>
      <c r="BE79" s="47"/>
      <c r="BF79" s="47"/>
      <c r="BG79" s="47"/>
      <c r="BH79" s="47"/>
      <c r="BI79" s="47"/>
      <c r="BJ79" s="47"/>
      <c r="BK79" s="47"/>
    </row>
    <row r="80" spans="1:63" s="27" customFormat="1" x14ac:dyDescent="0.25">
      <c r="A80" s="28" t="s">
        <v>537</v>
      </c>
      <c r="B80" s="28" t="s">
        <v>645</v>
      </c>
      <c r="C80" s="28" t="s">
        <v>646</v>
      </c>
      <c r="D80" s="44">
        <v>62.804285714285697</v>
      </c>
      <c r="E80" s="44" t="s">
        <v>64</v>
      </c>
      <c r="F80" s="44">
        <v>10</v>
      </c>
      <c r="G80" s="44" t="s">
        <v>65</v>
      </c>
      <c r="H80" s="44">
        <v>9</v>
      </c>
      <c r="I80" s="28"/>
      <c r="J80" s="28"/>
      <c r="K80" s="28"/>
      <c r="L80" s="28"/>
      <c r="M80" s="31"/>
      <c r="N80" s="28">
        <f t="shared" si="28"/>
        <v>19</v>
      </c>
      <c r="O80" s="28">
        <f t="shared" si="29"/>
        <v>24.54128571428571</v>
      </c>
      <c r="P80" s="28">
        <v>3.4340000000000002</v>
      </c>
      <c r="Q80" s="28">
        <f t="shared" si="30"/>
        <v>84.34</v>
      </c>
      <c r="R80" s="28"/>
      <c r="S80" s="28"/>
      <c r="T80" s="28">
        <f t="shared" si="31"/>
        <v>50.603999999999999</v>
      </c>
      <c r="U80" s="28">
        <v>79</v>
      </c>
      <c r="V80" s="46">
        <v>7.9</v>
      </c>
      <c r="W80" s="28" t="s">
        <v>647</v>
      </c>
      <c r="X80" s="28">
        <v>3.1</v>
      </c>
      <c r="Y80" s="28"/>
      <c r="Z80" s="28"/>
      <c r="AA80" s="45"/>
      <c r="AB80" s="45"/>
      <c r="AC80" s="28">
        <f t="shared" si="32"/>
        <v>3.1</v>
      </c>
      <c r="AD80" s="28"/>
      <c r="AE80" s="28"/>
      <c r="AF80" s="28"/>
      <c r="AG80" s="28"/>
      <c r="AH80" s="28">
        <f t="shared" si="26"/>
        <v>0</v>
      </c>
      <c r="AI80" s="28"/>
      <c r="AJ80" s="28"/>
      <c r="AK80" s="31"/>
      <c r="AL80" s="31"/>
      <c r="AM80" s="28"/>
      <c r="AN80" s="28" t="s">
        <v>546</v>
      </c>
      <c r="AO80" s="28">
        <v>0.05</v>
      </c>
      <c r="AP80" s="28">
        <f t="shared" si="27"/>
        <v>0.05</v>
      </c>
      <c r="AQ80" s="31"/>
      <c r="AR80" s="28"/>
      <c r="AS80" s="28"/>
      <c r="AT80" s="28"/>
      <c r="AU80" s="28"/>
      <c r="AV80" s="28"/>
      <c r="AW80" s="28"/>
      <c r="AX80" s="28">
        <f t="shared" si="33"/>
        <v>0</v>
      </c>
      <c r="AY80" s="28">
        <f t="shared" si="34"/>
        <v>83.045285714285711</v>
      </c>
      <c r="AZ80" s="28">
        <f t="shared" si="35"/>
        <v>3.15</v>
      </c>
      <c r="BA80" s="28">
        <f t="shared" si="36"/>
        <v>86.195285714285717</v>
      </c>
      <c r="BB80" s="28">
        <f t="shared" si="37"/>
        <v>30</v>
      </c>
      <c r="BC80" s="28">
        <f t="shared" si="38"/>
        <v>17</v>
      </c>
      <c r="BD80" s="28">
        <f t="shared" si="39"/>
        <v>31</v>
      </c>
      <c r="BE80" s="47"/>
      <c r="BF80" s="47"/>
      <c r="BG80" s="47"/>
      <c r="BH80" s="47"/>
      <c r="BI80" s="47"/>
      <c r="BJ80" s="47"/>
      <c r="BK80" s="47"/>
    </row>
    <row r="81" spans="1:63" s="27" customFormat="1" x14ac:dyDescent="0.25">
      <c r="A81" s="28" t="s">
        <v>648</v>
      </c>
      <c r="B81" s="28" t="s">
        <v>649</v>
      </c>
      <c r="C81" s="28" t="s">
        <v>650</v>
      </c>
      <c r="D81" s="44">
        <v>59.4428571428571</v>
      </c>
      <c r="E81" s="44" t="s">
        <v>64</v>
      </c>
      <c r="F81" s="44">
        <v>10</v>
      </c>
      <c r="G81" s="44" t="s">
        <v>65</v>
      </c>
      <c r="H81" s="44">
        <v>9</v>
      </c>
      <c r="I81" s="28"/>
      <c r="J81" s="28"/>
      <c r="K81" s="28"/>
      <c r="L81" s="28"/>
      <c r="M81" s="31"/>
      <c r="N81" s="28">
        <f t="shared" si="28"/>
        <v>19</v>
      </c>
      <c r="O81" s="28">
        <f t="shared" si="29"/>
        <v>23.532857142857129</v>
      </c>
      <c r="P81" s="28">
        <v>2.9319999999999999</v>
      </c>
      <c r="Q81" s="28">
        <f t="shared" si="30"/>
        <v>79.319999999999993</v>
      </c>
      <c r="R81" s="28"/>
      <c r="S81" s="28"/>
      <c r="T81" s="28">
        <f t="shared" si="31"/>
        <v>47.591999999999992</v>
      </c>
      <c r="U81" s="28">
        <v>75</v>
      </c>
      <c r="V81" s="46">
        <v>7.5</v>
      </c>
      <c r="W81" s="28"/>
      <c r="X81" s="28"/>
      <c r="Y81" s="28"/>
      <c r="Z81" s="28"/>
      <c r="AA81" s="45"/>
      <c r="AB81" s="45"/>
      <c r="AC81" s="28">
        <f t="shared" si="32"/>
        <v>0</v>
      </c>
      <c r="AD81" s="28"/>
      <c r="AE81" s="28"/>
      <c r="AF81" s="28"/>
      <c r="AG81" s="28"/>
      <c r="AH81" s="28">
        <f t="shared" si="26"/>
        <v>0</v>
      </c>
      <c r="AI81" s="28"/>
      <c r="AJ81" s="28"/>
      <c r="AK81" s="31"/>
      <c r="AL81" s="31"/>
      <c r="AM81" s="28"/>
      <c r="AN81" s="28"/>
      <c r="AO81" s="28"/>
      <c r="AP81" s="28">
        <f t="shared" si="27"/>
        <v>0</v>
      </c>
      <c r="AQ81" s="31"/>
      <c r="AR81" s="28"/>
      <c r="AS81" s="28"/>
      <c r="AT81" s="28"/>
      <c r="AU81" s="28"/>
      <c r="AV81" s="28"/>
      <c r="AW81" s="28"/>
      <c r="AX81" s="28">
        <f t="shared" si="33"/>
        <v>0</v>
      </c>
      <c r="AY81" s="28">
        <f t="shared" si="34"/>
        <v>78.624857142857124</v>
      </c>
      <c r="AZ81" s="28">
        <f t="shared" si="35"/>
        <v>0</v>
      </c>
      <c r="BA81" s="28">
        <f t="shared" si="36"/>
        <v>78.624857142857124</v>
      </c>
      <c r="BB81" s="28">
        <f t="shared" si="37"/>
        <v>60</v>
      </c>
      <c r="BC81" s="28">
        <f t="shared" si="38"/>
        <v>62</v>
      </c>
      <c r="BD81" s="28">
        <f t="shared" si="39"/>
        <v>60</v>
      </c>
      <c r="BE81" s="47"/>
      <c r="BF81" s="47"/>
      <c r="BG81" s="47"/>
      <c r="BH81" s="47"/>
      <c r="BI81" s="47"/>
      <c r="BJ81" s="47"/>
      <c r="BK81" s="47"/>
    </row>
    <row r="82" spans="1:63" s="27" customFormat="1" x14ac:dyDescent="0.25">
      <c r="A82" s="28" t="s">
        <v>648</v>
      </c>
      <c r="B82" s="28" t="s">
        <v>651</v>
      </c>
      <c r="C82" s="28" t="s">
        <v>652</v>
      </c>
      <c r="D82" s="44">
        <v>61.2</v>
      </c>
      <c r="E82" s="44" t="s">
        <v>64</v>
      </c>
      <c r="F82" s="44">
        <v>10</v>
      </c>
      <c r="G82" s="44" t="s">
        <v>65</v>
      </c>
      <c r="H82" s="44">
        <v>9</v>
      </c>
      <c r="I82" s="28">
        <v>1.2749999999999999</v>
      </c>
      <c r="J82" s="28"/>
      <c r="K82" s="28"/>
      <c r="L82" s="28"/>
      <c r="M82" s="31"/>
      <c r="N82" s="28">
        <f t="shared" si="28"/>
        <v>20.274999999999999</v>
      </c>
      <c r="O82" s="28">
        <f t="shared" si="29"/>
        <v>24.442499999999999</v>
      </c>
      <c r="P82" s="28">
        <v>3.0830000000000002</v>
      </c>
      <c r="Q82" s="28">
        <f t="shared" si="30"/>
        <v>80.83</v>
      </c>
      <c r="R82" s="28"/>
      <c r="S82" s="28"/>
      <c r="T82" s="28">
        <f t="shared" si="31"/>
        <v>48.497999999999998</v>
      </c>
      <c r="U82" s="28">
        <v>75</v>
      </c>
      <c r="V82" s="46">
        <v>7.5</v>
      </c>
      <c r="W82" s="28"/>
      <c r="X82" s="28"/>
      <c r="Y82" s="28"/>
      <c r="Z82" s="28"/>
      <c r="AA82" s="45"/>
      <c r="AB82" s="45"/>
      <c r="AC82" s="28">
        <f t="shared" si="32"/>
        <v>0</v>
      </c>
      <c r="AD82" s="28"/>
      <c r="AE82" s="28"/>
      <c r="AF82" s="28"/>
      <c r="AG82" s="28"/>
      <c r="AH82" s="28">
        <f t="shared" si="26"/>
        <v>0</v>
      </c>
      <c r="AI82" s="28"/>
      <c r="AJ82" s="28"/>
      <c r="AK82" s="31"/>
      <c r="AL82" s="31"/>
      <c r="AM82" s="28"/>
      <c r="AN82" s="28"/>
      <c r="AO82" s="28"/>
      <c r="AP82" s="28">
        <f t="shared" si="27"/>
        <v>0</v>
      </c>
      <c r="AQ82" s="31"/>
      <c r="AR82" s="28"/>
      <c r="AS82" s="28"/>
      <c r="AT82" s="28"/>
      <c r="AU82" s="28"/>
      <c r="AV82" s="28"/>
      <c r="AW82" s="28"/>
      <c r="AX82" s="28">
        <f t="shared" si="33"/>
        <v>0</v>
      </c>
      <c r="AY82" s="28">
        <f t="shared" si="34"/>
        <v>80.4405</v>
      </c>
      <c r="AZ82" s="28">
        <f t="shared" si="35"/>
        <v>0</v>
      </c>
      <c r="BA82" s="28">
        <f t="shared" si="36"/>
        <v>80.4405</v>
      </c>
      <c r="BB82" s="28">
        <f t="shared" si="37"/>
        <v>52</v>
      </c>
      <c r="BC82" s="28">
        <f t="shared" si="38"/>
        <v>49</v>
      </c>
      <c r="BD82" s="28">
        <f t="shared" si="39"/>
        <v>52</v>
      </c>
      <c r="BE82" s="47"/>
      <c r="BF82" s="47"/>
      <c r="BG82" s="47"/>
      <c r="BH82" s="47"/>
      <c r="BI82" s="47"/>
      <c r="BJ82" s="47"/>
      <c r="BK82" s="47"/>
    </row>
    <row r="83" spans="1:63" s="27" customFormat="1" x14ac:dyDescent="0.25">
      <c r="A83" s="28" t="s">
        <v>648</v>
      </c>
      <c r="B83" s="28" t="s">
        <v>653</v>
      </c>
      <c r="C83" s="28" t="s">
        <v>654</v>
      </c>
      <c r="D83" s="44">
        <v>0</v>
      </c>
      <c r="E83" s="44" t="s">
        <v>64</v>
      </c>
      <c r="F83" s="44">
        <v>10</v>
      </c>
      <c r="G83" s="44" t="s">
        <v>169</v>
      </c>
      <c r="H83" s="44">
        <v>7</v>
      </c>
      <c r="I83" s="28"/>
      <c r="J83" s="28"/>
      <c r="K83" s="28"/>
      <c r="L83" s="28"/>
      <c r="M83" s="31"/>
      <c r="N83" s="28">
        <f t="shared" si="28"/>
        <v>17</v>
      </c>
      <c r="O83" s="28">
        <f t="shared" si="29"/>
        <v>5.0999999999999996</v>
      </c>
      <c r="P83" s="28">
        <v>0</v>
      </c>
      <c r="Q83" s="28">
        <f t="shared" si="30"/>
        <v>50</v>
      </c>
      <c r="R83" s="28"/>
      <c r="S83" s="28"/>
      <c r="T83" s="28">
        <f t="shared" si="31"/>
        <v>30</v>
      </c>
      <c r="U83" s="28">
        <v>50</v>
      </c>
      <c r="V83" s="46">
        <v>5</v>
      </c>
      <c r="W83" s="28"/>
      <c r="X83" s="28"/>
      <c r="Y83" s="28"/>
      <c r="Z83" s="28"/>
      <c r="AA83" s="45"/>
      <c r="AB83" s="45"/>
      <c r="AC83" s="28">
        <f t="shared" si="32"/>
        <v>0</v>
      </c>
      <c r="AD83" s="28"/>
      <c r="AE83" s="28"/>
      <c r="AF83" s="28"/>
      <c r="AG83" s="28"/>
      <c r="AH83" s="28">
        <f t="shared" si="26"/>
        <v>0</v>
      </c>
      <c r="AI83" s="28"/>
      <c r="AJ83" s="28"/>
      <c r="AK83" s="31"/>
      <c r="AL83" s="31"/>
      <c r="AM83" s="28"/>
      <c r="AN83" s="28"/>
      <c r="AO83" s="28"/>
      <c r="AP83" s="28">
        <f t="shared" si="27"/>
        <v>0</v>
      </c>
      <c r="AQ83" s="31"/>
      <c r="AR83" s="28"/>
      <c r="AS83" s="28"/>
      <c r="AT83" s="28"/>
      <c r="AU83" s="28"/>
      <c r="AV83" s="28"/>
      <c r="AW83" s="28"/>
      <c r="AX83" s="28">
        <f t="shared" si="33"/>
        <v>0</v>
      </c>
      <c r="AY83" s="28">
        <f t="shared" si="34"/>
        <v>40.1</v>
      </c>
      <c r="AZ83" s="28">
        <f t="shared" si="35"/>
        <v>0</v>
      </c>
      <c r="BA83" s="28">
        <f t="shared" si="36"/>
        <v>40.1</v>
      </c>
      <c r="BB83" s="28">
        <f t="shared" si="37"/>
        <v>111</v>
      </c>
      <c r="BC83" s="28">
        <f t="shared" si="38"/>
        <v>111</v>
      </c>
      <c r="BD83" s="28">
        <f t="shared" si="39"/>
        <v>111</v>
      </c>
      <c r="BE83" s="47"/>
      <c r="BF83" s="47"/>
      <c r="BG83" s="47"/>
      <c r="BH83" s="47"/>
      <c r="BI83" s="47"/>
      <c r="BJ83" s="47"/>
      <c r="BK83" s="47"/>
    </row>
    <row r="84" spans="1:63" s="27" customFormat="1" x14ac:dyDescent="0.25">
      <c r="A84" s="28" t="s">
        <v>648</v>
      </c>
      <c r="B84" s="28" t="s">
        <v>655</v>
      </c>
      <c r="C84" s="28" t="s">
        <v>656</v>
      </c>
      <c r="D84" s="44">
        <v>0</v>
      </c>
      <c r="E84" s="44" t="s">
        <v>64</v>
      </c>
      <c r="F84" s="44">
        <v>10</v>
      </c>
      <c r="G84" s="44" t="s">
        <v>65</v>
      </c>
      <c r="H84" s="44">
        <v>9</v>
      </c>
      <c r="I84" s="28"/>
      <c r="J84" s="28"/>
      <c r="K84" s="28"/>
      <c r="L84" s="28"/>
      <c r="M84" s="31"/>
      <c r="N84" s="28">
        <f t="shared" si="28"/>
        <v>19</v>
      </c>
      <c r="O84" s="28">
        <f t="shared" si="29"/>
        <v>5.7</v>
      </c>
      <c r="P84" s="28">
        <v>0.85499999999999998</v>
      </c>
      <c r="Q84" s="28">
        <f t="shared" si="30"/>
        <v>58.55</v>
      </c>
      <c r="R84" s="28"/>
      <c r="S84" s="28"/>
      <c r="T84" s="28">
        <f t="shared" si="31"/>
        <v>35.129999999999995</v>
      </c>
      <c r="U84" s="28">
        <v>0</v>
      </c>
      <c r="V84" s="46">
        <v>0</v>
      </c>
      <c r="W84" s="28"/>
      <c r="X84" s="28"/>
      <c r="Y84" s="28"/>
      <c r="Z84" s="28"/>
      <c r="AA84" s="45"/>
      <c r="AB84" s="45"/>
      <c r="AC84" s="28">
        <f t="shared" si="32"/>
        <v>0</v>
      </c>
      <c r="AD84" s="28"/>
      <c r="AE84" s="28"/>
      <c r="AF84" s="28"/>
      <c r="AG84" s="28"/>
      <c r="AH84" s="28">
        <f t="shared" si="26"/>
        <v>0</v>
      </c>
      <c r="AI84" s="28"/>
      <c r="AJ84" s="28"/>
      <c r="AK84" s="31"/>
      <c r="AL84" s="31"/>
      <c r="AM84" s="28"/>
      <c r="AN84" s="28"/>
      <c r="AO84" s="28"/>
      <c r="AP84" s="28">
        <f t="shared" si="27"/>
        <v>0</v>
      </c>
      <c r="AQ84" s="31"/>
      <c r="AR84" s="28"/>
      <c r="AS84" s="28"/>
      <c r="AT84" s="28"/>
      <c r="AU84" s="28"/>
      <c r="AV84" s="28"/>
      <c r="AW84" s="28"/>
      <c r="AX84" s="28">
        <f t="shared" si="33"/>
        <v>0</v>
      </c>
      <c r="AY84" s="28">
        <f t="shared" si="34"/>
        <v>40.83</v>
      </c>
      <c r="AZ84" s="28">
        <f t="shared" si="35"/>
        <v>0</v>
      </c>
      <c r="BA84" s="28">
        <f t="shared" si="36"/>
        <v>40.83</v>
      </c>
      <c r="BB84" s="28">
        <f t="shared" si="37"/>
        <v>110</v>
      </c>
      <c r="BC84" s="28">
        <f t="shared" si="38"/>
        <v>110</v>
      </c>
      <c r="BD84" s="28">
        <f t="shared" si="39"/>
        <v>110</v>
      </c>
      <c r="BE84" s="47"/>
      <c r="BF84" s="47"/>
      <c r="BG84" s="47"/>
      <c r="BH84" s="47"/>
      <c r="BI84" s="47"/>
      <c r="BJ84" s="47"/>
      <c r="BK84" s="47"/>
    </row>
    <row r="85" spans="1:63" s="27" customFormat="1" x14ac:dyDescent="0.25">
      <c r="A85" s="28" t="s">
        <v>648</v>
      </c>
      <c r="B85" s="28" t="s">
        <v>657</v>
      </c>
      <c r="C85" s="28" t="s">
        <v>658</v>
      </c>
      <c r="D85" s="44">
        <v>59.8</v>
      </c>
      <c r="E85" s="44" t="s">
        <v>64</v>
      </c>
      <c r="F85" s="44">
        <v>10</v>
      </c>
      <c r="G85" s="44" t="s">
        <v>64</v>
      </c>
      <c r="H85" s="44">
        <v>8</v>
      </c>
      <c r="I85" s="28"/>
      <c r="J85" s="28"/>
      <c r="K85" s="28"/>
      <c r="L85" s="28"/>
      <c r="M85" s="31"/>
      <c r="N85" s="28">
        <f t="shared" si="28"/>
        <v>18</v>
      </c>
      <c r="O85" s="28">
        <f t="shared" si="29"/>
        <v>23.34</v>
      </c>
      <c r="P85" s="28">
        <v>2.9319999999999999</v>
      </c>
      <c r="Q85" s="28">
        <f t="shared" si="30"/>
        <v>79.319999999999993</v>
      </c>
      <c r="R85" s="28"/>
      <c r="S85" s="28"/>
      <c r="T85" s="28">
        <f t="shared" si="31"/>
        <v>47.591999999999992</v>
      </c>
      <c r="U85" s="28">
        <v>60</v>
      </c>
      <c r="V85" s="46">
        <v>6</v>
      </c>
      <c r="W85" s="28"/>
      <c r="X85" s="28"/>
      <c r="Y85" s="28"/>
      <c r="Z85" s="28"/>
      <c r="AA85" s="45"/>
      <c r="AB85" s="45"/>
      <c r="AC85" s="28">
        <f t="shared" si="32"/>
        <v>0</v>
      </c>
      <c r="AD85" s="28"/>
      <c r="AE85" s="28"/>
      <c r="AF85" s="28"/>
      <c r="AG85" s="28"/>
      <c r="AH85" s="28">
        <f t="shared" si="26"/>
        <v>0</v>
      </c>
      <c r="AI85" s="28"/>
      <c r="AJ85" s="28"/>
      <c r="AK85" s="31"/>
      <c r="AL85" s="31"/>
      <c r="AM85" s="28"/>
      <c r="AN85" s="28"/>
      <c r="AO85" s="28"/>
      <c r="AP85" s="28">
        <f t="shared" si="27"/>
        <v>0</v>
      </c>
      <c r="AQ85" s="31"/>
      <c r="AR85" s="28"/>
      <c r="AS85" s="28"/>
      <c r="AT85" s="28"/>
      <c r="AU85" s="28"/>
      <c r="AV85" s="28"/>
      <c r="AW85" s="28"/>
      <c r="AX85" s="28">
        <f t="shared" si="33"/>
        <v>0</v>
      </c>
      <c r="AY85" s="28">
        <f t="shared" si="34"/>
        <v>76.931999999999988</v>
      </c>
      <c r="AZ85" s="28">
        <f t="shared" si="35"/>
        <v>0</v>
      </c>
      <c r="BA85" s="28">
        <f t="shared" si="36"/>
        <v>76.931999999999988</v>
      </c>
      <c r="BB85" s="28">
        <f t="shared" si="37"/>
        <v>60</v>
      </c>
      <c r="BC85" s="28">
        <f t="shared" si="38"/>
        <v>81</v>
      </c>
      <c r="BD85" s="28">
        <f t="shared" si="39"/>
        <v>60</v>
      </c>
      <c r="BE85" s="47"/>
      <c r="BF85" s="47"/>
      <c r="BG85" s="47"/>
      <c r="BH85" s="47"/>
      <c r="BI85" s="47"/>
      <c r="BJ85" s="47"/>
      <c r="BK85" s="47"/>
    </row>
    <row r="86" spans="1:63" s="27" customFormat="1" x14ac:dyDescent="0.25">
      <c r="A86" s="28" t="s">
        <v>648</v>
      </c>
      <c r="B86" s="28" t="s">
        <v>659</v>
      </c>
      <c r="C86" s="28" t="s">
        <v>660</v>
      </c>
      <c r="D86" s="44">
        <v>60.4</v>
      </c>
      <c r="E86" s="44" t="s">
        <v>64</v>
      </c>
      <c r="F86" s="44">
        <v>10</v>
      </c>
      <c r="G86" s="44" t="s">
        <v>64</v>
      </c>
      <c r="H86" s="44">
        <v>8</v>
      </c>
      <c r="I86" s="28">
        <v>7.5</v>
      </c>
      <c r="J86" s="28"/>
      <c r="K86" s="28"/>
      <c r="L86" s="28"/>
      <c r="M86" s="31"/>
      <c r="N86" s="28">
        <f t="shared" si="28"/>
        <v>25.5</v>
      </c>
      <c r="O86" s="28">
        <f t="shared" si="29"/>
        <v>25.77</v>
      </c>
      <c r="P86" s="28">
        <v>3.0590000000000002</v>
      </c>
      <c r="Q86" s="28">
        <f t="shared" si="30"/>
        <v>80.59</v>
      </c>
      <c r="R86" s="28"/>
      <c r="S86" s="28"/>
      <c r="T86" s="28">
        <f t="shared" si="31"/>
        <v>48.353999999999999</v>
      </c>
      <c r="U86" s="28">
        <v>75</v>
      </c>
      <c r="V86" s="46">
        <v>7.5</v>
      </c>
      <c r="W86" s="28"/>
      <c r="X86" s="28"/>
      <c r="Y86" s="28"/>
      <c r="Z86" s="28"/>
      <c r="AA86" s="45"/>
      <c r="AB86" s="45"/>
      <c r="AC86" s="28">
        <f t="shared" si="32"/>
        <v>0</v>
      </c>
      <c r="AD86" s="28"/>
      <c r="AE86" s="28"/>
      <c r="AF86" s="28"/>
      <c r="AG86" s="28"/>
      <c r="AH86" s="28">
        <f t="shared" si="26"/>
        <v>0</v>
      </c>
      <c r="AI86" s="28"/>
      <c r="AJ86" s="28"/>
      <c r="AK86" s="31"/>
      <c r="AL86" s="31"/>
      <c r="AM86" s="28"/>
      <c r="AN86" s="28"/>
      <c r="AO86" s="28"/>
      <c r="AP86" s="28">
        <f t="shared" si="27"/>
        <v>0</v>
      </c>
      <c r="AQ86" s="31"/>
      <c r="AR86" s="28"/>
      <c r="AS86" s="28"/>
      <c r="AT86" s="28"/>
      <c r="AU86" s="28"/>
      <c r="AV86" s="28"/>
      <c r="AW86" s="28"/>
      <c r="AX86" s="28">
        <f t="shared" si="33"/>
        <v>0</v>
      </c>
      <c r="AY86" s="28">
        <f t="shared" si="34"/>
        <v>81.623999999999995</v>
      </c>
      <c r="AZ86" s="28">
        <f t="shared" si="35"/>
        <v>0</v>
      </c>
      <c r="BA86" s="28">
        <f t="shared" si="36"/>
        <v>81.623999999999995</v>
      </c>
      <c r="BB86" s="28">
        <f t="shared" si="37"/>
        <v>53</v>
      </c>
      <c r="BC86" s="28">
        <f t="shared" si="38"/>
        <v>42</v>
      </c>
      <c r="BD86" s="28">
        <f t="shared" si="39"/>
        <v>53</v>
      </c>
      <c r="BE86" s="47"/>
      <c r="BF86" s="47"/>
      <c r="BG86" s="47"/>
      <c r="BH86" s="47"/>
      <c r="BI86" s="47"/>
      <c r="BJ86" s="47"/>
      <c r="BK86" s="47"/>
    </row>
    <row r="87" spans="1:63" s="27" customFormat="1" x14ac:dyDescent="0.25">
      <c r="A87" s="28" t="s">
        <v>648</v>
      </c>
      <c r="B87" s="28" t="s">
        <v>661</v>
      </c>
      <c r="C87" s="28" t="s">
        <v>662</v>
      </c>
      <c r="D87" s="44">
        <v>62.328571428571401</v>
      </c>
      <c r="E87" s="44" t="s">
        <v>64</v>
      </c>
      <c r="F87" s="44">
        <v>10</v>
      </c>
      <c r="G87" s="44" t="s">
        <v>64</v>
      </c>
      <c r="H87" s="44">
        <v>8</v>
      </c>
      <c r="I87" s="28">
        <v>1.125</v>
      </c>
      <c r="J87" s="28"/>
      <c r="K87" s="28"/>
      <c r="L87" s="28"/>
      <c r="M87" s="31"/>
      <c r="N87" s="28">
        <f t="shared" si="28"/>
        <v>19.125</v>
      </c>
      <c r="O87" s="28">
        <f t="shared" si="29"/>
        <v>24.436071428571417</v>
      </c>
      <c r="P87" s="28">
        <v>3.9660000000000002</v>
      </c>
      <c r="Q87" s="28">
        <f t="shared" si="30"/>
        <v>89.66</v>
      </c>
      <c r="R87" s="28" t="s">
        <v>453</v>
      </c>
      <c r="S87" s="28">
        <v>0.3</v>
      </c>
      <c r="T87" s="28">
        <f t="shared" si="31"/>
        <v>53.975999999999992</v>
      </c>
      <c r="U87" s="28">
        <v>75</v>
      </c>
      <c r="V87" s="46">
        <v>7.5</v>
      </c>
      <c r="W87" s="28" t="s">
        <v>663</v>
      </c>
      <c r="X87" s="28">
        <v>0.8</v>
      </c>
      <c r="Y87" s="28"/>
      <c r="Z87" s="28"/>
      <c r="AA87" s="45" t="s">
        <v>664</v>
      </c>
      <c r="AB87" s="45">
        <v>0.45</v>
      </c>
      <c r="AC87" s="28">
        <f t="shared" si="32"/>
        <v>1.25</v>
      </c>
      <c r="AD87" s="28"/>
      <c r="AE87" s="28"/>
      <c r="AF87" s="28"/>
      <c r="AG87" s="28"/>
      <c r="AH87" s="28">
        <f t="shared" si="26"/>
        <v>0</v>
      </c>
      <c r="AI87" s="28"/>
      <c r="AJ87" s="28" t="s">
        <v>153</v>
      </c>
      <c r="AK87" s="31">
        <v>0.25</v>
      </c>
      <c r="AL87" s="28" t="s">
        <v>100</v>
      </c>
      <c r="AM87" s="28">
        <v>0.2</v>
      </c>
      <c r="AN87" s="28"/>
      <c r="AO87" s="28"/>
      <c r="AP87" s="28">
        <f t="shared" si="27"/>
        <v>0.45</v>
      </c>
      <c r="AQ87" s="31"/>
      <c r="AR87" s="28"/>
      <c r="AS87" s="28"/>
      <c r="AT87" s="28"/>
      <c r="AU87" s="28"/>
      <c r="AV87" s="28"/>
      <c r="AW87" s="28"/>
      <c r="AX87" s="28">
        <f t="shared" si="33"/>
        <v>0</v>
      </c>
      <c r="AY87" s="28">
        <f t="shared" si="34"/>
        <v>85.912071428571409</v>
      </c>
      <c r="AZ87" s="28">
        <f t="shared" si="35"/>
        <v>1.7</v>
      </c>
      <c r="BA87" s="28">
        <f t="shared" si="36"/>
        <v>87.612071428571412</v>
      </c>
      <c r="BB87" s="28">
        <f t="shared" si="37"/>
        <v>10</v>
      </c>
      <c r="BC87" s="28">
        <f t="shared" si="38"/>
        <v>13</v>
      </c>
      <c r="BD87" s="28">
        <f t="shared" si="39"/>
        <v>10</v>
      </c>
      <c r="BE87" s="47"/>
      <c r="BF87" s="47"/>
      <c r="BG87" s="47"/>
      <c r="BH87" s="47"/>
      <c r="BI87" s="47"/>
      <c r="BJ87" s="47"/>
      <c r="BK87" s="47"/>
    </row>
    <row r="88" spans="1:63" s="27" customFormat="1" x14ac:dyDescent="0.25">
      <c r="A88" s="28" t="s">
        <v>648</v>
      </c>
      <c r="B88" s="28" t="s">
        <v>665</v>
      </c>
      <c r="C88" s="28" t="s">
        <v>666</v>
      </c>
      <c r="D88" s="44">
        <v>61.4</v>
      </c>
      <c r="E88" s="44" t="s">
        <v>64</v>
      </c>
      <c r="F88" s="44">
        <v>10</v>
      </c>
      <c r="G88" s="44" t="s">
        <v>64</v>
      </c>
      <c r="H88" s="44">
        <v>8</v>
      </c>
      <c r="I88" s="28">
        <v>1.5</v>
      </c>
      <c r="J88" s="28"/>
      <c r="K88" s="28"/>
      <c r="L88" s="28"/>
      <c r="M88" s="31"/>
      <c r="N88" s="28">
        <f t="shared" si="28"/>
        <v>19.5</v>
      </c>
      <c r="O88" s="28">
        <f t="shared" si="29"/>
        <v>24.27</v>
      </c>
      <c r="P88" s="28">
        <v>3.45</v>
      </c>
      <c r="Q88" s="28">
        <f t="shared" si="30"/>
        <v>84.5</v>
      </c>
      <c r="R88" s="28"/>
      <c r="S88" s="28"/>
      <c r="T88" s="28">
        <f t="shared" si="31"/>
        <v>50.699999999999996</v>
      </c>
      <c r="U88" s="28">
        <v>71.5</v>
      </c>
      <c r="V88" s="46">
        <v>7.15</v>
      </c>
      <c r="W88" s="28"/>
      <c r="X88" s="28"/>
      <c r="Y88" s="28"/>
      <c r="Z88" s="28"/>
      <c r="AA88" s="45"/>
      <c r="AB88" s="45"/>
      <c r="AC88" s="28">
        <f t="shared" si="32"/>
        <v>0</v>
      </c>
      <c r="AD88" s="28"/>
      <c r="AE88" s="28"/>
      <c r="AF88" s="28"/>
      <c r="AG88" s="28"/>
      <c r="AH88" s="28">
        <f t="shared" si="26"/>
        <v>0</v>
      </c>
      <c r="AI88" s="28"/>
      <c r="AJ88" s="28" t="s">
        <v>153</v>
      </c>
      <c r="AK88" s="31">
        <v>0.25</v>
      </c>
      <c r="AL88" s="31"/>
      <c r="AM88" s="28"/>
      <c r="AN88" s="28"/>
      <c r="AO88" s="28"/>
      <c r="AP88" s="28">
        <f t="shared" si="27"/>
        <v>0.25</v>
      </c>
      <c r="AQ88" s="31"/>
      <c r="AR88" s="28"/>
      <c r="AS88" s="28"/>
      <c r="AT88" s="28"/>
      <c r="AU88" s="28"/>
      <c r="AV88" s="28"/>
      <c r="AW88" s="28"/>
      <c r="AX88" s="28">
        <f t="shared" si="33"/>
        <v>0</v>
      </c>
      <c r="AY88" s="28">
        <f t="shared" si="34"/>
        <v>82.12</v>
      </c>
      <c r="AZ88" s="28">
        <f t="shared" si="35"/>
        <v>0.25</v>
      </c>
      <c r="BA88" s="28">
        <f t="shared" si="36"/>
        <v>82.37</v>
      </c>
      <c r="BB88" s="28">
        <f t="shared" si="37"/>
        <v>29</v>
      </c>
      <c r="BC88" s="28">
        <f t="shared" si="38"/>
        <v>39</v>
      </c>
      <c r="BD88" s="28">
        <f t="shared" si="39"/>
        <v>30</v>
      </c>
      <c r="BE88" s="47"/>
      <c r="BF88" s="47"/>
      <c r="BG88" s="47"/>
      <c r="BH88" s="47"/>
      <c r="BI88" s="47"/>
      <c r="BJ88" s="47"/>
      <c r="BK88" s="47"/>
    </row>
    <row r="89" spans="1:63" s="27" customFormat="1" x14ac:dyDescent="0.25">
      <c r="A89" s="28" t="s">
        <v>648</v>
      </c>
      <c r="B89" s="28" t="s">
        <v>667</v>
      </c>
      <c r="C89" s="28" t="s">
        <v>668</v>
      </c>
      <c r="D89" s="44">
        <v>0</v>
      </c>
      <c r="E89" s="44" t="s">
        <v>64</v>
      </c>
      <c r="F89" s="44">
        <v>10</v>
      </c>
      <c r="G89" s="44" t="s">
        <v>65</v>
      </c>
      <c r="H89" s="44">
        <v>9</v>
      </c>
      <c r="I89" s="28"/>
      <c r="J89" s="28"/>
      <c r="K89" s="28"/>
      <c r="L89" s="28"/>
      <c r="M89" s="31"/>
      <c r="N89" s="28">
        <f t="shared" si="28"/>
        <v>19</v>
      </c>
      <c r="O89" s="28">
        <f t="shared" si="29"/>
        <v>5.7</v>
      </c>
      <c r="P89" s="28">
        <v>3.3210000000000002</v>
      </c>
      <c r="Q89" s="28">
        <v>83.21</v>
      </c>
      <c r="R89" s="28"/>
      <c r="S89" s="28"/>
      <c r="T89" s="28">
        <f t="shared" si="31"/>
        <v>49.925999999999995</v>
      </c>
      <c r="U89" s="28">
        <v>0</v>
      </c>
      <c r="V89" s="46">
        <v>0</v>
      </c>
      <c r="W89" s="28"/>
      <c r="X89" s="28"/>
      <c r="Y89" s="28"/>
      <c r="Z89" s="28"/>
      <c r="AA89" s="45"/>
      <c r="AB89" s="45"/>
      <c r="AC89" s="28">
        <f t="shared" si="32"/>
        <v>0</v>
      </c>
      <c r="AD89" s="28"/>
      <c r="AE89" s="28"/>
      <c r="AF89" s="28"/>
      <c r="AG89" s="28"/>
      <c r="AH89" s="28">
        <f t="shared" si="26"/>
        <v>0</v>
      </c>
      <c r="AI89" s="28"/>
      <c r="AJ89" s="28"/>
      <c r="AK89" s="31"/>
      <c r="AL89" s="31"/>
      <c r="AM89" s="28"/>
      <c r="AN89" s="28"/>
      <c r="AO89" s="28"/>
      <c r="AP89" s="28">
        <f t="shared" si="27"/>
        <v>0</v>
      </c>
      <c r="AQ89" s="31"/>
      <c r="AR89" s="28"/>
      <c r="AS89" s="28"/>
      <c r="AT89" s="28"/>
      <c r="AU89" s="28"/>
      <c r="AV89" s="28"/>
      <c r="AW89" s="28"/>
      <c r="AX89" s="28">
        <f t="shared" si="33"/>
        <v>0</v>
      </c>
      <c r="AY89" s="28">
        <f t="shared" si="34"/>
        <v>55.625999999999998</v>
      </c>
      <c r="AZ89" s="28">
        <f t="shared" si="35"/>
        <v>0</v>
      </c>
      <c r="BA89" s="28">
        <f t="shared" si="36"/>
        <v>55.625999999999998</v>
      </c>
      <c r="BB89" s="28">
        <f t="shared" si="37"/>
        <v>37</v>
      </c>
      <c r="BC89" s="28">
        <f t="shared" si="38"/>
        <v>109</v>
      </c>
      <c r="BD89" s="28">
        <f t="shared" si="39"/>
        <v>37</v>
      </c>
      <c r="BE89" s="47"/>
      <c r="BF89" s="47"/>
      <c r="BG89" s="47"/>
      <c r="BH89" s="47"/>
      <c r="BI89" s="47"/>
      <c r="BJ89" s="47"/>
      <c r="BK89" s="47"/>
    </row>
    <row r="90" spans="1:63" s="27" customFormat="1" x14ac:dyDescent="0.25">
      <c r="A90" s="28" t="s">
        <v>648</v>
      </c>
      <c r="B90" s="28" t="s">
        <v>669</v>
      </c>
      <c r="C90" s="28" t="s">
        <v>670</v>
      </c>
      <c r="D90" s="44">
        <v>58.285714285714299</v>
      </c>
      <c r="E90" s="44" t="s">
        <v>64</v>
      </c>
      <c r="F90" s="44">
        <v>10</v>
      </c>
      <c r="G90" s="44" t="s">
        <v>64</v>
      </c>
      <c r="H90" s="44">
        <v>8</v>
      </c>
      <c r="I90" s="28">
        <v>1.95</v>
      </c>
      <c r="J90" s="28"/>
      <c r="K90" s="28"/>
      <c r="L90" s="28"/>
      <c r="M90" s="31"/>
      <c r="N90" s="28">
        <f t="shared" si="28"/>
        <v>19.95</v>
      </c>
      <c r="O90" s="28">
        <f t="shared" si="29"/>
        <v>23.470714285714287</v>
      </c>
      <c r="P90" s="28">
        <v>2.9969999999999999</v>
      </c>
      <c r="Q90" s="28">
        <f t="shared" si="30"/>
        <v>79.97</v>
      </c>
      <c r="R90" s="28"/>
      <c r="S90" s="28"/>
      <c r="T90" s="28">
        <f t="shared" si="31"/>
        <v>47.981999999999999</v>
      </c>
      <c r="U90" s="28">
        <v>75</v>
      </c>
      <c r="V90" s="46">
        <v>7.5</v>
      </c>
      <c r="W90" s="28"/>
      <c r="X90" s="28"/>
      <c r="Y90" s="28"/>
      <c r="Z90" s="28"/>
      <c r="AA90" s="45"/>
      <c r="AB90" s="45"/>
      <c r="AC90" s="28">
        <f t="shared" si="32"/>
        <v>0</v>
      </c>
      <c r="AD90" s="28"/>
      <c r="AE90" s="28"/>
      <c r="AF90" s="28"/>
      <c r="AG90" s="28"/>
      <c r="AH90" s="28">
        <f t="shared" si="26"/>
        <v>0</v>
      </c>
      <c r="AI90" s="28"/>
      <c r="AJ90" s="28"/>
      <c r="AK90" s="31"/>
      <c r="AL90" s="31"/>
      <c r="AM90" s="28"/>
      <c r="AN90" s="28"/>
      <c r="AO90" s="28"/>
      <c r="AP90" s="28">
        <f t="shared" si="27"/>
        <v>0</v>
      </c>
      <c r="AQ90" s="31"/>
      <c r="AR90" s="28"/>
      <c r="AS90" s="28"/>
      <c r="AT90" s="28"/>
      <c r="AU90" s="28"/>
      <c r="AV90" s="28"/>
      <c r="AW90" s="28"/>
      <c r="AX90" s="28">
        <f t="shared" si="33"/>
        <v>0</v>
      </c>
      <c r="AY90" s="28">
        <f t="shared" si="34"/>
        <v>78.952714285714279</v>
      </c>
      <c r="AZ90" s="28">
        <f t="shared" si="35"/>
        <v>0</v>
      </c>
      <c r="BA90" s="28">
        <f t="shared" si="36"/>
        <v>78.952714285714279</v>
      </c>
      <c r="BB90" s="28">
        <f t="shared" si="37"/>
        <v>56</v>
      </c>
      <c r="BC90" s="28">
        <f t="shared" si="38"/>
        <v>60</v>
      </c>
      <c r="BD90" s="28">
        <f t="shared" si="39"/>
        <v>56</v>
      </c>
      <c r="BE90" s="47"/>
      <c r="BF90" s="47"/>
      <c r="BG90" s="47"/>
      <c r="BH90" s="47"/>
      <c r="BI90" s="47"/>
      <c r="BJ90" s="47"/>
      <c r="BK90" s="47"/>
    </row>
    <row r="91" spans="1:63" s="27" customFormat="1" x14ac:dyDescent="0.25">
      <c r="A91" s="28" t="s">
        <v>648</v>
      </c>
      <c r="B91" s="28" t="s">
        <v>671</v>
      </c>
      <c r="C91" s="28" t="s">
        <v>672</v>
      </c>
      <c r="D91" s="44">
        <v>57.2</v>
      </c>
      <c r="E91" s="44" t="s">
        <v>64</v>
      </c>
      <c r="F91" s="44">
        <v>10</v>
      </c>
      <c r="G91" s="44" t="s">
        <v>64</v>
      </c>
      <c r="H91" s="44">
        <v>8</v>
      </c>
      <c r="I91" s="28"/>
      <c r="J91" s="28"/>
      <c r="K91" s="28"/>
      <c r="L91" s="28"/>
      <c r="M91" s="31"/>
      <c r="N91" s="28">
        <f t="shared" si="28"/>
        <v>18</v>
      </c>
      <c r="O91" s="28">
        <f t="shared" si="29"/>
        <v>22.56</v>
      </c>
      <c r="P91" s="28">
        <v>1.7210000000000001</v>
      </c>
      <c r="Q91" s="28">
        <f t="shared" si="30"/>
        <v>67.210000000000008</v>
      </c>
      <c r="R91" s="28"/>
      <c r="S91" s="28"/>
      <c r="T91" s="28">
        <f t="shared" si="31"/>
        <v>40.326000000000001</v>
      </c>
      <c r="U91" s="28">
        <v>75</v>
      </c>
      <c r="V91" s="46">
        <v>7.5</v>
      </c>
      <c r="W91" s="28"/>
      <c r="X91" s="28"/>
      <c r="Y91" s="28"/>
      <c r="Z91" s="28"/>
      <c r="AA91" s="45"/>
      <c r="AB91" s="45"/>
      <c r="AC91" s="28">
        <f t="shared" si="32"/>
        <v>0</v>
      </c>
      <c r="AD91" s="28"/>
      <c r="AE91" s="28"/>
      <c r="AF91" s="28"/>
      <c r="AG91" s="28"/>
      <c r="AH91" s="28">
        <f t="shared" si="26"/>
        <v>0</v>
      </c>
      <c r="AI91" s="28"/>
      <c r="AJ91" s="28"/>
      <c r="AK91" s="31"/>
      <c r="AL91" s="31"/>
      <c r="AM91" s="28"/>
      <c r="AN91" s="28"/>
      <c r="AO91" s="28"/>
      <c r="AP91" s="28">
        <f t="shared" si="27"/>
        <v>0</v>
      </c>
      <c r="AQ91" s="31"/>
      <c r="AR91" s="28"/>
      <c r="AS91" s="28"/>
      <c r="AT91" s="28"/>
      <c r="AU91" s="28"/>
      <c r="AV91" s="28"/>
      <c r="AW91" s="28"/>
      <c r="AX91" s="28">
        <f t="shared" si="33"/>
        <v>0</v>
      </c>
      <c r="AY91" s="28">
        <f t="shared" si="34"/>
        <v>70.385999999999996</v>
      </c>
      <c r="AZ91" s="28">
        <f t="shared" si="35"/>
        <v>0</v>
      </c>
      <c r="BA91" s="28">
        <f t="shared" si="36"/>
        <v>70.385999999999996</v>
      </c>
      <c r="BB91" s="28">
        <f t="shared" si="37"/>
        <v>107</v>
      </c>
      <c r="BC91" s="28">
        <f t="shared" si="38"/>
        <v>107</v>
      </c>
      <c r="BD91" s="28">
        <f t="shared" si="39"/>
        <v>107</v>
      </c>
      <c r="BE91" s="47"/>
      <c r="BF91" s="47"/>
      <c r="BG91" s="47"/>
      <c r="BH91" s="47"/>
      <c r="BI91" s="47"/>
      <c r="BJ91" s="47"/>
      <c r="BK91" s="47"/>
    </row>
    <row r="92" spans="1:63" s="27" customFormat="1" x14ac:dyDescent="0.25">
      <c r="A92" s="28" t="s">
        <v>648</v>
      </c>
      <c r="B92" s="28" t="s">
        <v>673</v>
      </c>
      <c r="C92" s="28" t="s">
        <v>674</v>
      </c>
      <c r="D92" s="44">
        <v>61.985714285714302</v>
      </c>
      <c r="E92" s="44" t="s">
        <v>64</v>
      </c>
      <c r="F92" s="44">
        <v>10</v>
      </c>
      <c r="G92" s="44" t="s">
        <v>65</v>
      </c>
      <c r="H92" s="44">
        <v>9</v>
      </c>
      <c r="I92" s="28"/>
      <c r="J92" s="28"/>
      <c r="K92" s="28"/>
      <c r="L92" s="28"/>
      <c r="M92" s="31"/>
      <c r="N92" s="28">
        <f t="shared" si="28"/>
        <v>19</v>
      </c>
      <c r="O92" s="28">
        <f t="shared" si="29"/>
        <v>24.295714285714286</v>
      </c>
      <c r="P92" s="28">
        <v>3.843</v>
      </c>
      <c r="Q92" s="28">
        <f t="shared" si="30"/>
        <v>88.43</v>
      </c>
      <c r="R92" s="28"/>
      <c r="S92" s="28"/>
      <c r="T92" s="28">
        <f t="shared" si="31"/>
        <v>53.058</v>
      </c>
      <c r="U92" s="28">
        <v>75</v>
      </c>
      <c r="V92" s="46">
        <v>7.5</v>
      </c>
      <c r="W92" s="28" t="s">
        <v>675</v>
      </c>
      <c r="X92" s="28">
        <v>0.5</v>
      </c>
      <c r="Y92" s="28"/>
      <c r="Z92" s="28"/>
      <c r="AA92" s="45"/>
      <c r="AB92" s="45"/>
      <c r="AC92" s="28">
        <f t="shared" si="32"/>
        <v>0.5</v>
      </c>
      <c r="AD92" s="28" t="s">
        <v>70</v>
      </c>
      <c r="AE92" s="28">
        <v>0.125</v>
      </c>
      <c r="AF92" s="28"/>
      <c r="AG92" s="28"/>
      <c r="AH92" s="28">
        <f t="shared" si="26"/>
        <v>0.125</v>
      </c>
      <c r="AI92" s="28" t="s">
        <v>638</v>
      </c>
      <c r="AJ92" s="28" t="s">
        <v>638</v>
      </c>
      <c r="AK92" s="31">
        <v>1</v>
      </c>
      <c r="AL92" s="31"/>
      <c r="AM92" s="28"/>
      <c r="AN92" s="28"/>
      <c r="AO92" s="28"/>
      <c r="AP92" s="28">
        <f t="shared" si="27"/>
        <v>1</v>
      </c>
      <c r="AQ92" s="31"/>
      <c r="AR92" s="28"/>
      <c r="AS92" s="28"/>
      <c r="AT92" s="28"/>
      <c r="AU92" s="28"/>
      <c r="AV92" s="28"/>
      <c r="AW92" s="28"/>
      <c r="AX92" s="28">
        <f t="shared" si="33"/>
        <v>0</v>
      </c>
      <c r="AY92" s="28">
        <f t="shared" si="34"/>
        <v>84.85371428571429</v>
      </c>
      <c r="AZ92" s="28">
        <f t="shared" si="35"/>
        <v>1.625</v>
      </c>
      <c r="BA92" s="28">
        <f t="shared" si="36"/>
        <v>86.47871428571429</v>
      </c>
      <c r="BB92" s="28">
        <f t="shared" si="37"/>
        <v>14</v>
      </c>
      <c r="BC92" s="28">
        <f t="shared" si="38"/>
        <v>15</v>
      </c>
      <c r="BD92" s="28">
        <f t="shared" si="39"/>
        <v>15</v>
      </c>
      <c r="BE92" s="47"/>
      <c r="BF92" s="47"/>
      <c r="BG92" s="47"/>
      <c r="BH92" s="47"/>
      <c r="BI92" s="47"/>
      <c r="BJ92" s="47"/>
      <c r="BK92" s="47"/>
    </row>
    <row r="93" spans="1:63" s="27" customFormat="1" x14ac:dyDescent="0.25">
      <c r="A93" s="28" t="s">
        <v>648</v>
      </c>
      <c r="B93" s="28" t="s">
        <v>676</v>
      </c>
      <c r="C93" s="28" t="s">
        <v>677</v>
      </c>
      <c r="D93" s="44">
        <v>59.5</v>
      </c>
      <c r="E93" s="44" t="s">
        <v>64</v>
      </c>
      <c r="F93" s="44">
        <v>10</v>
      </c>
      <c r="G93" s="44" t="s">
        <v>64</v>
      </c>
      <c r="H93" s="44">
        <v>8</v>
      </c>
      <c r="I93" s="28"/>
      <c r="J93" s="28"/>
      <c r="K93" s="28"/>
      <c r="L93" s="28"/>
      <c r="M93" s="31"/>
      <c r="N93" s="28">
        <f t="shared" si="28"/>
        <v>18</v>
      </c>
      <c r="O93" s="28">
        <f t="shared" si="29"/>
        <v>23.25</v>
      </c>
      <c r="P93" s="28">
        <v>2.3879999999999999</v>
      </c>
      <c r="Q93" s="28">
        <f t="shared" si="30"/>
        <v>73.88</v>
      </c>
      <c r="R93" s="28"/>
      <c r="S93" s="28"/>
      <c r="T93" s="28">
        <f t="shared" si="31"/>
        <v>44.327999999999996</v>
      </c>
      <c r="U93" s="28">
        <v>75</v>
      </c>
      <c r="V93" s="46">
        <v>7.5</v>
      </c>
      <c r="W93" s="28"/>
      <c r="X93" s="28"/>
      <c r="Y93" s="28"/>
      <c r="Z93" s="28"/>
      <c r="AA93" s="45"/>
      <c r="AB93" s="45"/>
      <c r="AC93" s="28">
        <f t="shared" si="32"/>
        <v>0</v>
      </c>
      <c r="AD93" s="28"/>
      <c r="AE93" s="28"/>
      <c r="AF93" s="28"/>
      <c r="AG93" s="28"/>
      <c r="AH93" s="28">
        <f t="shared" si="26"/>
        <v>0</v>
      </c>
      <c r="AI93" s="28"/>
      <c r="AJ93" s="28"/>
      <c r="AK93" s="31"/>
      <c r="AL93" s="31"/>
      <c r="AM93" s="28"/>
      <c r="AN93" s="28"/>
      <c r="AO93" s="28"/>
      <c r="AP93" s="28">
        <f t="shared" si="27"/>
        <v>0</v>
      </c>
      <c r="AQ93" s="31"/>
      <c r="AR93" s="28"/>
      <c r="AS93" s="28"/>
      <c r="AT93" s="28"/>
      <c r="AU93" s="28"/>
      <c r="AV93" s="28"/>
      <c r="AW93" s="28"/>
      <c r="AX93" s="28">
        <f t="shared" si="33"/>
        <v>0</v>
      </c>
      <c r="AY93" s="28">
        <f t="shared" si="34"/>
        <v>75.078000000000003</v>
      </c>
      <c r="AZ93" s="28">
        <f t="shared" si="35"/>
        <v>0</v>
      </c>
      <c r="BA93" s="28">
        <f t="shared" si="36"/>
        <v>75.078000000000003</v>
      </c>
      <c r="BB93" s="28">
        <f t="shared" si="37"/>
        <v>91</v>
      </c>
      <c r="BC93" s="28">
        <f t="shared" si="38"/>
        <v>94</v>
      </c>
      <c r="BD93" s="28">
        <f t="shared" si="39"/>
        <v>91</v>
      </c>
      <c r="BE93" s="47"/>
      <c r="BF93" s="47"/>
      <c r="BG93" s="47"/>
      <c r="BH93" s="47"/>
      <c r="BI93" s="47"/>
      <c r="BJ93" s="47"/>
      <c r="BK93" s="47"/>
    </row>
    <row r="94" spans="1:63" s="27" customFormat="1" x14ac:dyDescent="0.25">
      <c r="A94" s="28" t="s">
        <v>648</v>
      </c>
      <c r="B94" s="28" t="s">
        <v>678</v>
      </c>
      <c r="C94" s="28" t="s">
        <v>679</v>
      </c>
      <c r="D94" s="44">
        <v>57.46</v>
      </c>
      <c r="E94" s="44" t="s">
        <v>64</v>
      </c>
      <c r="F94" s="44">
        <v>10</v>
      </c>
      <c r="G94" s="44" t="s">
        <v>65</v>
      </c>
      <c r="H94" s="44">
        <v>9</v>
      </c>
      <c r="I94" s="28">
        <v>2.0249999999999999</v>
      </c>
      <c r="J94" s="28"/>
      <c r="K94" s="28"/>
      <c r="L94" s="28"/>
      <c r="M94" s="31"/>
      <c r="N94" s="28">
        <f t="shared" si="28"/>
        <v>21.024999999999999</v>
      </c>
      <c r="O94" s="28">
        <f t="shared" si="29"/>
        <v>23.545500000000001</v>
      </c>
      <c r="P94" s="28">
        <v>3.4590000000000001</v>
      </c>
      <c r="Q94" s="28">
        <f t="shared" si="30"/>
        <v>84.59</v>
      </c>
      <c r="R94" s="28"/>
      <c r="S94" s="28"/>
      <c r="T94" s="28">
        <f t="shared" si="31"/>
        <v>50.753999999999998</v>
      </c>
      <c r="U94" s="28">
        <v>75</v>
      </c>
      <c r="V94" s="46">
        <v>7.5</v>
      </c>
      <c r="W94" s="28" t="s">
        <v>675</v>
      </c>
      <c r="X94" s="28">
        <v>0.5</v>
      </c>
      <c r="Y94" s="28"/>
      <c r="Z94" s="28"/>
      <c r="AA94" s="45"/>
      <c r="AB94" s="45"/>
      <c r="AC94" s="28">
        <f t="shared" si="32"/>
        <v>0.5</v>
      </c>
      <c r="AD94" s="28" t="s">
        <v>70</v>
      </c>
      <c r="AE94" s="28">
        <v>0.125</v>
      </c>
      <c r="AF94" s="28"/>
      <c r="AG94" s="28"/>
      <c r="AH94" s="28">
        <f t="shared" ref="AH94:AH115" si="40">AE94+AG94</f>
        <v>0.125</v>
      </c>
      <c r="AI94" s="28"/>
      <c r="AJ94" s="28"/>
      <c r="AK94" s="31"/>
      <c r="AL94" s="31"/>
      <c r="AM94" s="28"/>
      <c r="AN94" s="28"/>
      <c r="AO94" s="28"/>
      <c r="AP94" s="28">
        <f t="shared" si="27"/>
        <v>0</v>
      </c>
      <c r="AQ94" s="31"/>
      <c r="AR94" s="28"/>
      <c r="AS94" s="28"/>
      <c r="AT94" s="28" t="s">
        <v>680</v>
      </c>
      <c r="AU94" s="28">
        <v>0.4</v>
      </c>
      <c r="AV94" s="28"/>
      <c r="AW94" s="28"/>
      <c r="AX94" s="28">
        <f t="shared" si="33"/>
        <v>0.4</v>
      </c>
      <c r="AY94" s="28">
        <f t="shared" si="34"/>
        <v>81.799499999999995</v>
      </c>
      <c r="AZ94" s="28">
        <f t="shared" si="35"/>
        <v>1.0249999999999999</v>
      </c>
      <c r="BA94" s="28">
        <f t="shared" si="36"/>
        <v>82.8245</v>
      </c>
      <c r="BB94" s="28">
        <f t="shared" si="37"/>
        <v>28</v>
      </c>
      <c r="BC94" s="28">
        <f t="shared" si="38"/>
        <v>37</v>
      </c>
      <c r="BD94" s="28">
        <f t="shared" si="39"/>
        <v>28</v>
      </c>
      <c r="BE94" s="47"/>
      <c r="BF94" s="47"/>
      <c r="BG94" s="47"/>
      <c r="BH94" s="47"/>
      <c r="BI94" s="47"/>
      <c r="BJ94" s="47"/>
      <c r="BK94" s="47"/>
    </row>
    <row r="95" spans="1:63" s="27" customFormat="1" x14ac:dyDescent="0.25">
      <c r="A95" s="28" t="s">
        <v>648</v>
      </c>
      <c r="B95" s="28" t="s">
        <v>681</v>
      </c>
      <c r="C95" s="28" t="s">
        <v>682</v>
      </c>
      <c r="D95" s="44">
        <v>61.7</v>
      </c>
      <c r="E95" s="44" t="s">
        <v>64</v>
      </c>
      <c r="F95" s="44">
        <v>10</v>
      </c>
      <c r="G95" s="44" t="s">
        <v>65</v>
      </c>
      <c r="H95" s="44">
        <v>9</v>
      </c>
      <c r="I95" s="28"/>
      <c r="J95" s="28"/>
      <c r="K95" s="28"/>
      <c r="L95" s="28"/>
      <c r="M95" s="31"/>
      <c r="N95" s="28">
        <f t="shared" si="28"/>
        <v>19</v>
      </c>
      <c r="O95" s="28">
        <f t="shared" si="29"/>
        <v>24.21</v>
      </c>
      <c r="P95" s="28">
        <v>3.1680000000000001</v>
      </c>
      <c r="Q95" s="28">
        <f t="shared" si="30"/>
        <v>81.680000000000007</v>
      </c>
      <c r="R95" s="28"/>
      <c r="S95" s="28"/>
      <c r="T95" s="28">
        <f t="shared" si="31"/>
        <v>49.008000000000003</v>
      </c>
      <c r="U95" s="28">
        <v>60</v>
      </c>
      <c r="V95" s="46">
        <v>6</v>
      </c>
      <c r="W95" s="28" t="s">
        <v>683</v>
      </c>
      <c r="X95" s="28">
        <v>0.2</v>
      </c>
      <c r="Y95" s="28"/>
      <c r="Z95" s="28"/>
      <c r="AA95" s="45"/>
      <c r="AB95" s="45"/>
      <c r="AC95" s="28">
        <f t="shared" si="32"/>
        <v>0.2</v>
      </c>
      <c r="AD95" s="28"/>
      <c r="AE95" s="28"/>
      <c r="AF95" s="28"/>
      <c r="AG95" s="28"/>
      <c r="AH95" s="28">
        <f t="shared" si="40"/>
        <v>0</v>
      </c>
      <c r="AI95" s="28"/>
      <c r="AJ95" s="28"/>
      <c r="AK95" s="31"/>
      <c r="AL95" s="31"/>
      <c r="AM95" s="28"/>
      <c r="AN95" s="28"/>
      <c r="AO95" s="28"/>
      <c r="AP95" s="28">
        <f t="shared" si="27"/>
        <v>0</v>
      </c>
      <c r="AQ95" s="31"/>
      <c r="AR95" s="28"/>
      <c r="AS95" s="28"/>
      <c r="AT95" s="28"/>
      <c r="AU95" s="28"/>
      <c r="AV95" s="28"/>
      <c r="AW95" s="28"/>
      <c r="AX95" s="28">
        <f t="shared" si="33"/>
        <v>0</v>
      </c>
      <c r="AY95" s="28">
        <f t="shared" si="34"/>
        <v>79.218000000000004</v>
      </c>
      <c r="AZ95" s="28">
        <f t="shared" si="35"/>
        <v>0.2</v>
      </c>
      <c r="BA95" s="28">
        <f t="shared" si="36"/>
        <v>79.418000000000006</v>
      </c>
      <c r="BB95" s="28">
        <f t="shared" si="37"/>
        <v>48</v>
      </c>
      <c r="BC95" s="28">
        <f t="shared" si="38"/>
        <v>56</v>
      </c>
      <c r="BD95" s="28">
        <f t="shared" si="39"/>
        <v>49</v>
      </c>
      <c r="BE95" s="47"/>
      <c r="BF95" s="47"/>
      <c r="BG95" s="47"/>
      <c r="BH95" s="47"/>
      <c r="BI95" s="47"/>
      <c r="BJ95" s="47"/>
      <c r="BK95" s="47"/>
    </row>
    <row r="96" spans="1:63" s="27" customFormat="1" x14ac:dyDescent="0.25">
      <c r="A96" s="28" t="s">
        <v>648</v>
      </c>
      <c r="B96" s="28" t="s">
        <v>684</v>
      </c>
      <c r="C96" s="28" t="s">
        <v>685</v>
      </c>
      <c r="D96" s="44">
        <v>60.535714285714299</v>
      </c>
      <c r="E96" s="44" t="s">
        <v>64</v>
      </c>
      <c r="F96" s="44">
        <v>10</v>
      </c>
      <c r="G96" s="44" t="s">
        <v>65</v>
      </c>
      <c r="H96" s="44">
        <v>9</v>
      </c>
      <c r="I96" s="28"/>
      <c r="J96" s="28"/>
      <c r="K96" s="28"/>
      <c r="L96" s="28"/>
      <c r="M96" s="31"/>
      <c r="N96" s="28">
        <f t="shared" si="28"/>
        <v>19</v>
      </c>
      <c r="O96" s="28">
        <f t="shared" si="29"/>
        <v>23.860714285714291</v>
      </c>
      <c r="P96" s="28">
        <v>2.3849999999999998</v>
      </c>
      <c r="Q96" s="28">
        <f t="shared" si="30"/>
        <v>73.849999999999994</v>
      </c>
      <c r="R96" s="28"/>
      <c r="S96" s="28"/>
      <c r="T96" s="28">
        <f t="shared" si="31"/>
        <v>44.309999999999995</v>
      </c>
      <c r="U96" s="28">
        <v>75</v>
      </c>
      <c r="V96" s="46">
        <v>7.5</v>
      </c>
      <c r="W96" s="28"/>
      <c r="X96" s="28"/>
      <c r="Y96" s="28"/>
      <c r="Z96" s="28"/>
      <c r="AA96" s="45"/>
      <c r="AB96" s="45"/>
      <c r="AC96" s="28">
        <f t="shared" si="32"/>
        <v>0</v>
      </c>
      <c r="AD96" s="28"/>
      <c r="AE96" s="28"/>
      <c r="AF96" s="28"/>
      <c r="AG96" s="28"/>
      <c r="AH96" s="28">
        <f t="shared" si="40"/>
        <v>0</v>
      </c>
      <c r="AI96" s="28"/>
      <c r="AJ96" s="28"/>
      <c r="AK96" s="31"/>
      <c r="AL96" s="31"/>
      <c r="AM96" s="28"/>
      <c r="AN96" s="28"/>
      <c r="AO96" s="28"/>
      <c r="AP96" s="28">
        <f t="shared" si="27"/>
        <v>0</v>
      </c>
      <c r="AQ96" s="31"/>
      <c r="AR96" s="28"/>
      <c r="AS96" s="28"/>
      <c r="AT96" s="28"/>
      <c r="AU96" s="28"/>
      <c r="AV96" s="28"/>
      <c r="AW96" s="28"/>
      <c r="AX96" s="28">
        <f t="shared" si="33"/>
        <v>0</v>
      </c>
      <c r="AY96" s="28">
        <f t="shared" si="34"/>
        <v>75.670714285714283</v>
      </c>
      <c r="AZ96" s="28">
        <f t="shared" si="35"/>
        <v>0</v>
      </c>
      <c r="BA96" s="28">
        <f t="shared" si="36"/>
        <v>75.670714285714283</v>
      </c>
      <c r="BB96" s="28">
        <f t="shared" si="37"/>
        <v>92</v>
      </c>
      <c r="BC96" s="28">
        <f t="shared" si="38"/>
        <v>90</v>
      </c>
      <c r="BD96" s="28">
        <f t="shared" si="39"/>
        <v>92</v>
      </c>
      <c r="BE96" s="47"/>
      <c r="BF96" s="47"/>
      <c r="BG96" s="47"/>
      <c r="BH96" s="47"/>
      <c r="BI96" s="47"/>
      <c r="BJ96" s="47"/>
      <c r="BK96" s="47"/>
    </row>
    <row r="97" spans="1:63" s="27" customFormat="1" x14ac:dyDescent="0.25">
      <c r="A97" s="28" t="s">
        <v>648</v>
      </c>
      <c r="B97" s="28" t="s">
        <v>686</v>
      </c>
      <c r="C97" s="28" t="s">
        <v>687</v>
      </c>
      <c r="D97" s="44">
        <v>62.285714285714299</v>
      </c>
      <c r="E97" s="44" t="s">
        <v>64</v>
      </c>
      <c r="F97" s="44">
        <v>10</v>
      </c>
      <c r="G97" s="44" t="s">
        <v>64</v>
      </c>
      <c r="H97" s="44">
        <v>8</v>
      </c>
      <c r="I97" s="28"/>
      <c r="J97" s="28"/>
      <c r="K97" s="28"/>
      <c r="L97" s="28"/>
      <c r="M97" s="31"/>
      <c r="N97" s="28">
        <f t="shared" si="28"/>
        <v>18</v>
      </c>
      <c r="O97" s="28">
        <f t="shared" si="29"/>
        <v>24.085714285714293</v>
      </c>
      <c r="P97" s="28">
        <v>4.28</v>
      </c>
      <c r="Q97" s="28">
        <f t="shared" si="30"/>
        <v>92.800000000000011</v>
      </c>
      <c r="R97" s="28"/>
      <c r="S97" s="28"/>
      <c r="T97" s="28">
        <f t="shared" si="31"/>
        <v>55.680000000000007</v>
      </c>
      <c r="U97" s="28">
        <v>75</v>
      </c>
      <c r="V97" s="46">
        <v>7.5</v>
      </c>
      <c r="W97" s="28" t="s">
        <v>675</v>
      </c>
      <c r="X97" s="28">
        <v>0.5</v>
      </c>
      <c r="Y97" s="28" t="s">
        <v>688</v>
      </c>
      <c r="Z97" s="28">
        <v>0.1</v>
      </c>
      <c r="AA97" s="45" t="s">
        <v>689</v>
      </c>
      <c r="AB97" s="45">
        <v>2.25</v>
      </c>
      <c r="AC97" s="28">
        <f t="shared" si="32"/>
        <v>2.85</v>
      </c>
      <c r="AD97" s="28" t="s">
        <v>70</v>
      </c>
      <c r="AE97" s="28">
        <v>0.125</v>
      </c>
      <c r="AF97" s="28"/>
      <c r="AG97" s="28"/>
      <c r="AH97" s="28">
        <f t="shared" si="40"/>
        <v>0.125</v>
      </c>
      <c r="AI97" s="28" t="s">
        <v>690</v>
      </c>
      <c r="AJ97" s="28" t="s">
        <v>691</v>
      </c>
      <c r="AK97" s="31">
        <v>2.1</v>
      </c>
      <c r="AL97" s="28" t="s">
        <v>692</v>
      </c>
      <c r="AM97" s="28">
        <v>0.4</v>
      </c>
      <c r="AN97" s="28"/>
      <c r="AO97" s="28"/>
      <c r="AP97" s="28">
        <f t="shared" ref="AP97:AP115" si="41">SUM(AK97,AM97,AO97)</f>
        <v>2.5</v>
      </c>
      <c r="AQ97" s="31"/>
      <c r="AR97" s="28"/>
      <c r="AS97" s="28"/>
      <c r="AT97" s="28"/>
      <c r="AU97" s="28"/>
      <c r="AV97" s="28"/>
      <c r="AW97" s="28"/>
      <c r="AX97" s="28">
        <f t="shared" si="33"/>
        <v>0</v>
      </c>
      <c r="AY97" s="28">
        <f t="shared" si="34"/>
        <v>87.265714285714296</v>
      </c>
      <c r="AZ97" s="28">
        <f t="shared" si="35"/>
        <v>5.4749999999999996</v>
      </c>
      <c r="BA97" s="28">
        <f t="shared" si="36"/>
        <v>92.74071428571429</v>
      </c>
      <c r="BB97" s="28">
        <f t="shared" si="37"/>
        <v>5</v>
      </c>
      <c r="BC97" s="28">
        <f t="shared" si="38"/>
        <v>8</v>
      </c>
      <c r="BD97" s="28">
        <f t="shared" si="39"/>
        <v>5</v>
      </c>
      <c r="BE97" s="47"/>
      <c r="BF97" s="47"/>
      <c r="BG97" s="47"/>
      <c r="BH97" s="47"/>
      <c r="BI97" s="47"/>
      <c r="BJ97" s="47"/>
      <c r="BK97" s="47"/>
    </row>
    <row r="98" spans="1:63" s="27" customFormat="1" x14ac:dyDescent="0.25">
      <c r="A98" s="28" t="s">
        <v>648</v>
      </c>
      <c r="B98" s="28" t="s">
        <v>693</v>
      </c>
      <c r="C98" s="28" t="s">
        <v>694</v>
      </c>
      <c r="D98" s="44">
        <v>61.642857142857103</v>
      </c>
      <c r="E98" s="44" t="s">
        <v>64</v>
      </c>
      <c r="F98" s="44">
        <v>10</v>
      </c>
      <c r="G98" s="44" t="s">
        <v>65</v>
      </c>
      <c r="H98" s="44">
        <v>9</v>
      </c>
      <c r="I98" s="28"/>
      <c r="J98" s="28"/>
      <c r="K98" s="28"/>
      <c r="L98" s="28"/>
      <c r="M98" s="31"/>
      <c r="N98" s="28">
        <f t="shared" si="28"/>
        <v>19</v>
      </c>
      <c r="O98" s="28">
        <f t="shared" si="29"/>
        <v>24.192857142857132</v>
      </c>
      <c r="P98" s="28">
        <v>3.278</v>
      </c>
      <c r="Q98" s="28">
        <f t="shared" si="30"/>
        <v>82.78</v>
      </c>
      <c r="R98" s="28"/>
      <c r="S98" s="28"/>
      <c r="T98" s="28">
        <f t="shared" si="31"/>
        <v>49.667999999999999</v>
      </c>
      <c r="U98" s="28">
        <v>75</v>
      </c>
      <c r="V98" s="46">
        <v>7.5</v>
      </c>
      <c r="W98" s="28"/>
      <c r="X98" s="28"/>
      <c r="Y98" s="28"/>
      <c r="Z98" s="28"/>
      <c r="AA98" s="45"/>
      <c r="AB98" s="45"/>
      <c r="AC98" s="28">
        <f t="shared" si="32"/>
        <v>0</v>
      </c>
      <c r="AD98" s="28"/>
      <c r="AE98" s="28"/>
      <c r="AF98" s="28"/>
      <c r="AG98" s="28"/>
      <c r="AH98" s="28">
        <f t="shared" si="40"/>
        <v>0</v>
      </c>
      <c r="AI98" s="28"/>
      <c r="AJ98" s="28"/>
      <c r="AK98" s="31"/>
      <c r="AL98" s="31"/>
      <c r="AM98" s="28"/>
      <c r="AN98" s="28"/>
      <c r="AO98" s="28"/>
      <c r="AP98" s="28">
        <f t="shared" si="41"/>
        <v>0</v>
      </c>
      <c r="AQ98" s="31"/>
      <c r="AR98" s="28"/>
      <c r="AS98" s="28"/>
      <c r="AT98" s="28"/>
      <c r="AU98" s="28"/>
      <c r="AV98" s="28"/>
      <c r="AW98" s="28"/>
      <c r="AX98" s="28">
        <f t="shared" si="33"/>
        <v>0</v>
      </c>
      <c r="AY98" s="28">
        <f t="shared" si="34"/>
        <v>81.360857142857128</v>
      </c>
      <c r="AZ98" s="28">
        <f t="shared" si="35"/>
        <v>0</v>
      </c>
      <c r="BA98" s="28">
        <f t="shared" si="36"/>
        <v>81.360857142857128</v>
      </c>
      <c r="BB98" s="28">
        <f t="shared" si="37"/>
        <v>40</v>
      </c>
      <c r="BC98" s="28">
        <f t="shared" si="38"/>
        <v>43</v>
      </c>
      <c r="BD98" s="28">
        <f t="shared" si="39"/>
        <v>40</v>
      </c>
      <c r="BE98" s="47"/>
      <c r="BF98" s="47"/>
      <c r="BG98" s="47"/>
      <c r="BH98" s="47"/>
      <c r="BI98" s="47"/>
      <c r="BJ98" s="47"/>
      <c r="BK98" s="47"/>
    </row>
    <row r="99" spans="1:63" s="27" customFormat="1" x14ac:dyDescent="0.25">
      <c r="A99" s="28" t="s">
        <v>648</v>
      </c>
      <c r="B99" s="28" t="s">
        <v>695</v>
      </c>
      <c r="C99" s="28" t="s">
        <v>696</v>
      </c>
      <c r="D99" s="44">
        <v>60.6142857142857</v>
      </c>
      <c r="E99" s="44" t="s">
        <v>64</v>
      </c>
      <c r="F99" s="44">
        <v>10</v>
      </c>
      <c r="G99" s="44" t="s">
        <v>64</v>
      </c>
      <c r="H99" s="44">
        <v>8</v>
      </c>
      <c r="I99" s="28"/>
      <c r="J99" s="28"/>
      <c r="K99" s="28"/>
      <c r="L99" s="28"/>
      <c r="M99" s="31"/>
      <c r="N99" s="28">
        <f t="shared" si="28"/>
        <v>18</v>
      </c>
      <c r="O99" s="28">
        <f t="shared" si="29"/>
        <v>23.584285714285709</v>
      </c>
      <c r="P99" s="28">
        <v>2.8180000000000001</v>
      </c>
      <c r="Q99" s="28">
        <f t="shared" si="30"/>
        <v>78.180000000000007</v>
      </c>
      <c r="R99" s="28"/>
      <c r="S99" s="28"/>
      <c r="T99" s="28">
        <f t="shared" si="31"/>
        <v>46.908000000000001</v>
      </c>
      <c r="U99" s="28">
        <v>75</v>
      </c>
      <c r="V99" s="46">
        <v>7.5</v>
      </c>
      <c r="W99" s="28"/>
      <c r="X99" s="28"/>
      <c r="Y99" s="28"/>
      <c r="Z99" s="28"/>
      <c r="AA99" s="45"/>
      <c r="AB99" s="45"/>
      <c r="AC99" s="28">
        <f t="shared" si="32"/>
        <v>0</v>
      </c>
      <c r="AD99" s="28"/>
      <c r="AE99" s="28"/>
      <c r="AF99" s="28"/>
      <c r="AG99" s="28"/>
      <c r="AH99" s="28">
        <f t="shared" si="40"/>
        <v>0</v>
      </c>
      <c r="AI99" s="28"/>
      <c r="AJ99" s="28"/>
      <c r="AK99" s="31"/>
      <c r="AL99" s="31"/>
      <c r="AM99" s="28"/>
      <c r="AN99" s="28"/>
      <c r="AO99" s="28"/>
      <c r="AP99" s="28">
        <f t="shared" si="41"/>
        <v>0</v>
      </c>
      <c r="AQ99" s="31"/>
      <c r="AR99" s="28"/>
      <c r="AS99" s="28"/>
      <c r="AT99" s="28"/>
      <c r="AU99" s="28"/>
      <c r="AV99" s="28"/>
      <c r="AW99" s="28"/>
      <c r="AX99" s="28">
        <f t="shared" si="33"/>
        <v>0</v>
      </c>
      <c r="AY99" s="28">
        <f t="shared" si="34"/>
        <v>77.992285714285714</v>
      </c>
      <c r="AZ99" s="28">
        <f t="shared" si="35"/>
        <v>0</v>
      </c>
      <c r="BA99" s="28">
        <f t="shared" si="36"/>
        <v>77.992285714285714</v>
      </c>
      <c r="BB99" s="28">
        <f t="shared" si="37"/>
        <v>71</v>
      </c>
      <c r="BC99" s="28">
        <f t="shared" si="38"/>
        <v>71</v>
      </c>
      <c r="BD99" s="28">
        <f t="shared" si="39"/>
        <v>71</v>
      </c>
      <c r="BE99" s="47"/>
      <c r="BF99" s="47"/>
      <c r="BG99" s="47"/>
      <c r="BH99" s="47"/>
      <c r="BI99" s="47"/>
      <c r="BJ99" s="47"/>
      <c r="BK99" s="47"/>
    </row>
    <row r="100" spans="1:63" s="27" customFormat="1" x14ac:dyDescent="0.25">
      <c r="A100" s="28" t="s">
        <v>648</v>
      </c>
      <c r="B100" s="28" t="s">
        <v>697</v>
      </c>
      <c r="C100" s="28" t="s">
        <v>698</v>
      </c>
      <c r="D100" s="44">
        <v>59.0571428571429</v>
      </c>
      <c r="E100" s="44" t="s">
        <v>64</v>
      </c>
      <c r="F100" s="44">
        <v>10</v>
      </c>
      <c r="G100" s="44" t="s">
        <v>65</v>
      </c>
      <c r="H100" s="44">
        <v>9</v>
      </c>
      <c r="I100" s="28"/>
      <c r="J100" s="28"/>
      <c r="K100" s="28"/>
      <c r="L100" s="28"/>
      <c r="M100" s="31"/>
      <c r="N100" s="28">
        <f t="shared" si="28"/>
        <v>19</v>
      </c>
      <c r="O100" s="28">
        <f t="shared" si="29"/>
        <v>23.417142857142871</v>
      </c>
      <c r="P100" s="28">
        <v>2.4470000000000001</v>
      </c>
      <c r="Q100" s="28">
        <f t="shared" si="30"/>
        <v>74.47</v>
      </c>
      <c r="R100" s="28"/>
      <c r="S100" s="28"/>
      <c r="T100" s="28">
        <f t="shared" si="31"/>
        <v>44.681999999999995</v>
      </c>
      <c r="U100" s="28">
        <v>75</v>
      </c>
      <c r="V100" s="46">
        <v>7.5</v>
      </c>
      <c r="W100" s="28"/>
      <c r="X100" s="28"/>
      <c r="Y100" s="28"/>
      <c r="Z100" s="28"/>
      <c r="AA100" s="45"/>
      <c r="AB100" s="45"/>
      <c r="AC100" s="28">
        <f t="shared" si="32"/>
        <v>0</v>
      </c>
      <c r="AD100" s="28"/>
      <c r="AE100" s="28"/>
      <c r="AF100" s="28"/>
      <c r="AG100" s="28"/>
      <c r="AH100" s="28">
        <f t="shared" si="40"/>
        <v>0</v>
      </c>
      <c r="AI100" s="28"/>
      <c r="AJ100" s="28"/>
      <c r="AK100" s="31"/>
      <c r="AL100" s="31"/>
      <c r="AM100" s="28"/>
      <c r="AN100" s="28"/>
      <c r="AO100" s="28"/>
      <c r="AP100" s="28">
        <f t="shared" si="41"/>
        <v>0</v>
      </c>
      <c r="AQ100" s="31"/>
      <c r="AR100" s="28"/>
      <c r="AS100" s="28"/>
      <c r="AT100" s="28"/>
      <c r="AU100" s="28"/>
      <c r="AV100" s="28"/>
      <c r="AW100" s="28"/>
      <c r="AX100" s="28">
        <f t="shared" si="33"/>
        <v>0</v>
      </c>
      <c r="AY100" s="28">
        <f t="shared" si="34"/>
        <v>75.599142857142866</v>
      </c>
      <c r="AZ100" s="28">
        <f t="shared" si="35"/>
        <v>0</v>
      </c>
      <c r="BA100" s="28">
        <f t="shared" si="36"/>
        <v>75.599142857142866</v>
      </c>
      <c r="BB100" s="28">
        <f t="shared" si="37"/>
        <v>88</v>
      </c>
      <c r="BC100" s="28">
        <f t="shared" si="38"/>
        <v>91</v>
      </c>
      <c r="BD100" s="28">
        <f t="shared" si="39"/>
        <v>88</v>
      </c>
      <c r="BE100" s="47"/>
      <c r="BF100" s="47"/>
      <c r="BG100" s="47"/>
      <c r="BH100" s="47"/>
      <c r="BI100" s="47"/>
      <c r="BJ100" s="47"/>
      <c r="BK100" s="47"/>
    </row>
    <row r="101" spans="1:63" s="27" customFormat="1" x14ac:dyDescent="0.25">
      <c r="A101" s="28" t="s">
        <v>648</v>
      </c>
      <c r="B101" s="28" t="s">
        <v>699</v>
      </c>
      <c r="C101" s="28" t="s">
        <v>700</v>
      </c>
      <c r="D101" s="44">
        <v>59.042857142857102</v>
      </c>
      <c r="E101" s="44" t="s">
        <v>64</v>
      </c>
      <c r="F101" s="44">
        <v>10</v>
      </c>
      <c r="G101" s="44" t="s">
        <v>169</v>
      </c>
      <c r="H101" s="44">
        <v>7</v>
      </c>
      <c r="I101" s="28"/>
      <c r="J101" s="28"/>
      <c r="K101" s="28"/>
      <c r="L101" s="28"/>
      <c r="M101" s="31"/>
      <c r="N101" s="28">
        <f t="shared" si="28"/>
        <v>17</v>
      </c>
      <c r="O101" s="28">
        <f t="shared" si="29"/>
        <v>22.81285714285713</v>
      </c>
      <c r="P101" s="28">
        <v>2.3370000000000002</v>
      </c>
      <c r="Q101" s="28">
        <f t="shared" si="30"/>
        <v>73.37</v>
      </c>
      <c r="R101" s="28"/>
      <c r="S101" s="31"/>
      <c r="T101" s="28">
        <f t="shared" si="31"/>
        <v>44.021999999999998</v>
      </c>
      <c r="U101" s="28">
        <v>75</v>
      </c>
      <c r="V101" s="46">
        <v>7.5</v>
      </c>
      <c r="W101" s="28"/>
      <c r="X101" s="28"/>
      <c r="Y101" s="28"/>
      <c r="Z101" s="28"/>
      <c r="AA101" s="45"/>
      <c r="AB101" s="45"/>
      <c r="AC101" s="28">
        <f t="shared" si="32"/>
        <v>0</v>
      </c>
      <c r="AD101" s="31" t="s">
        <v>70</v>
      </c>
      <c r="AE101" s="31">
        <v>0.125</v>
      </c>
      <c r="AF101" s="31"/>
      <c r="AG101" s="31"/>
      <c r="AH101" s="28">
        <f t="shared" si="40"/>
        <v>0.125</v>
      </c>
      <c r="AI101" s="31"/>
      <c r="AJ101" s="31"/>
      <c r="AK101" s="31"/>
      <c r="AL101" s="31"/>
      <c r="AM101" s="31"/>
      <c r="AN101" s="31"/>
      <c r="AO101" s="31"/>
      <c r="AP101" s="28">
        <f t="shared" si="41"/>
        <v>0</v>
      </c>
      <c r="AQ101" s="31"/>
      <c r="AR101" s="31"/>
      <c r="AS101" s="28"/>
      <c r="AT101" s="28"/>
      <c r="AU101" s="28"/>
      <c r="AV101" s="28"/>
      <c r="AW101" s="28"/>
      <c r="AX101" s="28">
        <f t="shared" si="33"/>
        <v>0</v>
      </c>
      <c r="AY101" s="28">
        <f t="shared" si="34"/>
        <v>74.334857142857132</v>
      </c>
      <c r="AZ101" s="28">
        <f t="shared" si="35"/>
        <v>0.125</v>
      </c>
      <c r="BA101" s="28">
        <f t="shared" si="36"/>
        <v>74.459857142857132</v>
      </c>
      <c r="BB101" s="28">
        <f t="shared" si="37"/>
        <v>93</v>
      </c>
      <c r="BC101" s="28">
        <f t="shared" si="38"/>
        <v>95</v>
      </c>
      <c r="BD101" s="28">
        <f t="shared" si="39"/>
        <v>93</v>
      </c>
    </row>
    <row r="102" spans="1:63" s="27" customFormat="1" x14ac:dyDescent="0.25">
      <c r="A102" s="28" t="s">
        <v>648</v>
      </c>
      <c r="B102" s="28" t="s">
        <v>701</v>
      </c>
      <c r="C102" s="28" t="s">
        <v>702</v>
      </c>
      <c r="D102" s="44">
        <v>61.957142857142898</v>
      </c>
      <c r="E102" s="44" t="s">
        <v>64</v>
      </c>
      <c r="F102" s="44">
        <v>10</v>
      </c>
      <c r="G102" s="44" t="s">
        <v>65</v>
      </c>
      <c r="H102" s="44">
        <v>9</v>
      </c>
      <c r="I102" s="28">
        <v>1.125</v>
      </c>
      <c r="J102" s="28"/>
      <c r="K102" s="28"/>
      <c r="L102" s="28"/>
      <c r="M102" s="31"/>
      <c r="N102" s="28">
        <f t="shared" si="28"/>
        <v>20.125</v>
      </c>
      <c r="O102" s="28">
        <f t="shared" si="29"/>
        <v>24.62464285714287</v>
      </c>
      <c r="P102" s="28">
        <v>4.3230000000000004</v>
      </c>
      <c r="Q102" s="28">
        <f t="shared" si="30"/>
        <v>93.23</v>
      </c>
      <c r="R102" s="28" t="s">
        <v>453</v>
      </c>
      <c r="S102" s="31">
        <v>0.3</v>
      </c>
      <c r="T102" s="28">
        <f t="shared" si="31"/>
        <v>56.118000000000002</v>
      </c>
      <c r="U102" s="28">
        <v>75</v>
      </c>
      <c r="V102" s="46">
        <v>7.5</v>
      </c>
      <c r="W102" s="28" t="s">
        <v>703</v>
      </c>
      <c r="X102" s="28">
        <v>2.6</v>
      </c>
      <c r="Y102" s="28" t="s">
        <v>704</v>
      </c>
      <c r="Z102" s="28">
        <v>0.1</v>
      </c>
      <c r="AA102" s="45" t="s">
        <v>705</v>
      </c>
      <c r="AB102" s="45">
        <f>1.1+0.33+0.15</f>
        <v>1.58</v>
      </c>
      <c r="AC102" s="28">
        <f t="shared" si="32"/>
        <v>4.28</v>
      </c>
      <c r="AD102" s="31"/>
      <c r="AE102" s="31"/>
      <c r="AF102" s="31"/>
      <c r="AG102" s="31"/>
      <c r="AH102" s="28">
        <f t="shared" si="40"/>
        <v>0</v>
      </c>
      <c r="AI102" s="28" t="s">
        <v>706</v>
      </c>
      <c r="AJ102" s="28" t="s">
        <v>707</v>
      </c>
      <c r="AK102" s="31">
        <v>2.0499999999999998</v>
      </c>
      <c r="AL102" s="31"/>
      <c r="AM102" s="31"/>
      <c r="AN102" s="31"/>
      <c r="AO102" s="31"/>
      <c r="AP102" s="28">
        <f t="shared" si="41"/>
        <v>2.0499999999999998</v>
      </c>
      <c r="AQ102" s="31"/>
      <c r="AR102" s="31"/>
      <c r="AS102" s="28"/>
      <c r="AT102" s="28"/>
      <c r="AU102" s="28"/>
      <c r="AV102" s="28"/>
      <c r="AW102" s="28"/>
      <c r="AX102" s="28">
        <f t="shared" si="33"/>
        <v>0</v>
      </c>
      <c r="AY102" s="28">
        <f t="shared" si="34"/>
        <v>88.242642857142869</v>
      </c>
      <c r="AZ102" s="28">
        <f t="shared" si="35"/>
        <v>6.33</v>
      </c>
      <c r="BA102" s="28">
        <f t="shared" si="36"/>
        <v>94.572642857142867</v>
      </c>
      <c r="BB102" s="28">
        <f t="shared" ref="BB102:BB115" si="42">RANK(P102,P:P)</f>
        <v>4</v>
      </c>
      <c r="BC102" s="28">
        <f t="shared" ref="BC102:BC115" si="43">RANK(BA102,BA:BA)</f>
        <v>5</v>
      </c>
      <c r="BD102" s="28">
        <f t="shared" si="39"/>
        <v>4</v>
      </c>
    </row>
    <row r="103" spans="1:63" s="27" customFormat="1" x14ac:dyDescent="0.25">
      <c r="A103" s="28" t="s">
        <v>648</v>
      </c>
      <c r="B103" s="28" t="s">
        <v>708</v>
      </c>
      <c r="C103" s="28" t="s">
        <v>709</v>
      </c>
      <c r="D103" s="44">
        <v>61.914285714285697</v>
      </c>
      <c r="E103" s="44" t="s">
        <v>64</v>
      </c>
      <c r="F103" s="44">
        <v>10</v>
      </c>
      <c r="G103" s="44" t="s">
        <v>65</v>
      </c>
      <c r="H103" s="44">
        <v>9</v>
      </c>
      <c r="I103" s="28"/>
      <c r="J103" s="28"/>
      <c r="K103" s="28"/>
      <c r="L103" s="28"/>
      <c r="M103" s="31"/>
      <c r="N103" s="28">
        <f t="shared" si="28"/>
        <v>19</v>
      </c>
      <c r="O103" s="28">
        <f t="shared" si="29"/>
        <v>24.274285714285707</v>
      </c>
      <c r="P103" s="28">
        <v>3.8090000000000002</v>
      </c>
      <c r="Q103" s="28">
        <f t="shared" si="30"/>
        <v>88.09</v>
      </c>
      <c r="R103" s="28" t="s">
        <v>105</v>
      </c>
      <c r="S103" s="31">
        <v>0.2</v>
      </c>
      <c r="T103" s="28">
        <f t="shared" si="31"/>
        <v>52.974000000000004</v>
      </c>
      <c r="U103" s="28">
        <v>75</v>
      </c>
      <c r="V103" s="46">
        <v>7.5</v>
      </c>
      <c r="W103" s="28" t="s">
        <v>710</v>
      </c>
      <c r="X103" s="28">
        <v>0.2</v>
      </c>
      <c r="Y103" s="28"/>
      <c r="Z103" s="28"/>
      <c r="AA103" s="45" t="s">
        <v>711</v>
      </c>
      <c r="AB103" s="45">
        <f>0.45+0.33</f>
        <v>0.78</v>
      </c>
      <c r="AC103" s="28">
        <f t="shared" si="32"/>
        <v>0.98</v>
      </c>
      <c r="AD103" s="31"/>
      <c r="AE103" s="31"/>
      <c r="AF103" s="31"/>
      <c r="AG103" s="31"/>
      <c r="AH103" s="28">
        <f t="shared" si="40"/>
        <v>0</v>
      </c>
      <c r="AI103" s="31"/>
      <c r="AJ103" s="31"/>
      <c r="AK103" s="31"/>
      <c r="AL103" s="31"/>
      <c r="AM103" s="31"/>
      <c r="AN103" s="31"/>
      <c r="AO103" s="31"/>
      <c r="AP103" s="28">
        <f t="shared" si="41"/>
        <v>0</v>
      </c>
      <c r="AQ103" s="31"/>
      <c r="AR103" s="31"/>
      <c r="AS103" s="28"/>
      <c r="AT103" s="28"/>
      <c r="AU103" s="28"/>
      <c r="AV103" s="28"/>
      <c r="AW103" s="28"/>
      <c r="AX103" s="28">
        <f t="shared" si="33"/>
        <v>0</v>
      </c>
      <c r="AY103" s="28">
        <f t="shared" si="34"/>
        <v>84.748285714285714</v>
      </c>
      <c r="AZ103" s="28">
        <f t="shared" si="35"/>
        <v>0.98</v>
      </c>
      <c r="BA103" s="28">
        <f t="shared" si="36"/>
        <v>85.728285714285718</v>
      </c>
      <c r="BB103" s="28">
        <f t="shared" si="42"/>
        <v>16</v>
      </c>
      <c r="BC103" s="28">
        <f t="shared" si="43"/>
        <v>21</v>
      </c>
      <c r="BD103" s="28">
        <f t="shared" si="39"/>
        <v>16</v>
      </c>
    </row>
    <row r="104" spans="1:63" s="27" customFormat="1" x14ac:dyDescent="0.25">
      <c r="A104" s="28" t="s">
        <v>648</v>
      </c>
      <c r="B104" s="28" t="s">
        <v>712</v>
      </c>
      <c r="C104" s="28" t="s">
        <v>713</v>
      </c>
      <c r="D104" s="44">
        <v>61.342857142857099</v>
      </c>
      <c r="E104" s="44" t="s">
        <v>64</v>
      </c>
      <c r="F104" s="44">
        <v>10</v>
      </c>
      <c r="G104" s="44" t="s">
        <v>65</v>
      </c>
      <c r="H104" s="44">
        <v>9</v>
      </c>
      <c r="I104" s="28"/>
      <c r="J104" s="28"/>
      <c r="K104" s="28"/>
      <c r="L104" s="28"/>
      <c r="M104" s="31"/>
      <c r="N104" s="28">
        <f t="shared" si="28"/>
        <v>19</v>
      </c>
      <c r="O104" s="28">
        <f t="shared" si="29"/>
        <v>24.102857142857129</v>
      </c>
      <c r="P104" s="28">
        <v>3.2080000000000002</v>
      </c>
      <c r="Q104" s="28">
        <f t="shared" si="30"/>
        <v>82.08</v>
      </c>
      <c r="R104" s="28"/>
      <c r="S104" s="31"/>
      <c r="T104" s="28">
        <f t="shared" si="31"/>
        <v>49.247999999999998</v>
      </c>
      <c r="U104" s="28">
        <v>75</v>
      </c>
      <c r="V104" s="46">
        <v>7.5</v>
      </c>
      <c r="W104" s="28"/>
      <c r="X104" s="28"/>
      <c r="Y104" s="28"/>
      <c r="Z104" s="28"/>
      <c r="AA104" s="45"/>
      <c r="AB104" s="45"/>
      <c r="AC104" s="28">
        <f t="shared" si="32"/>
        <v>0</v>
      </c>
      <c r="AD104" s="31"/>
      <c r="AE104" s="31"/>
      <c r="AF104" s="31"/>
      <c r="AG104" s="31"/>
      <c r="AH104" s="28">
        <f t="shared" si="40"/>
        <v>0</v>
      </c>
      <c r="AI104" s="31"/>
      <c r="AJ104" s="31"/>
      <c r="AK104" s="31"/>
      <c r="AL104" s="31"/>
      <c r="AM104" s="31"/>
      <c r="AN104" s="31"/>
      <c r="AO104" s="31"/>
      <c r="AP104" s="28">
        <f t="shared" si="41"/>
        <v>0</v>
      </c>
      <c r="AQ104" s="31"/>
      <c r="AR104" s="31"/>
      <c r="AS104" s="28"/>
      <c r="AT104" s="28"/>
      <c r="AU104" s="28"/>
      <c r="AV104" s="28"/>
      <c r="AW104" s="28"/>
      <c r="AX104" s="28">
        <f t="shared" si="33"/>
        <v>0</v>
      </c>
      <c r="AY104" s="28">
        <f t="shared" si="34"/>
        <v>80.850857142857123</v>
      </c>
      <c r="AZ104" s="28">
        <f t="shared" si="35"/>
        <v>0</v>
      </c>
      <c r="BA104" s="28">
        <f t="shared" si="36"/>
        <v>80.850857142857123</v>
      </c>
      <c r="BB104" s="28">
        <f t="shared" si="42"/>
        <v>44</v>
      </c>
      <c r="BC104" s="28">
        <f t="shared" si="43"/>
        <v>46</v>
      </c>
      <c r="BD104" s="28">
        <f t="shared" si="39"/>
        <v>45</v>
      </c>
    </row>
    <row r="105" spans="1:63" s="27" customFormat="1" x14ac:dyDescent="0.25">
      <c r="A105" s="28" t="s">
        <v>648</v>
      </c>
      <c r="B105" s="28" t="s">
        <v>714</v>
      </c>
      <c r="C105" s="28" t="s">
        <v>715</v>
      </c>
      <c r="D105" s="44">
        <v>61.657142857142901</v>
      </c>
      <c r="E105" s="44" t="s">
        <v>64</v>
      </c>
      <c r="F105" s="44">
        <v>10</v>
      </c>
      <c r="G105" s="44" t="s">
        <v>65</v>
      </c>
      <c r="H105" s="44">
        <v>9</v>
      </c>
      <c r="I105" s="28"/>
      <c r="J105" s="28"/>
      <c r="K105" s="28"/>
      <c r="L105" s="28"/>
      <c r="M105" s="31"/>
      <c r="N105" s="28">
        <f t="shared" si="28"/>
        <v>19</v>
      </c>
      <c r="O105" s="28">
        <f t="shared" si="29"/>
        <v>24.197142857142868</v>
      </c>
      <c r="P105" s="28">
        <v>2.0339999999999998</v>
      </c>
      <c r="Q105" s="28">
        <f t="shared" si="30"/>
        <v>70.34</v>
      </c>
      <c r="R105" s="28"/>
      <c r="S105" s="31"/>
      <c r="T105" s="28">
        <f t="shared" si="31"/>
        <v>42.204000000000001</v>
      </c>
      <c r="U105" s="28">
        <v>75</v>
      </c>
      <c r="V105" s="46">
        <v>7.5</v>
      </c>
      <c r="W105" s="28"/>
      <c r="X105" s="28"/>
      <c r="Y105" s="28"/>
      <c r="Z105" s="28"/>
      <c r="AA105" s="45"/>
      <c r="AB105" s="45"/>
      <c r="AC105" s="28">
        <f t="shared" si="32"/>
        <v>0</v>
      </c>
      <c r="AD105" s="31"/>
      <c r="AE105" s="31"/>
      <c r="AF105" s="31"/>
      <c r="AG105" s="31"/>
      <c r="AH105" s="28">
        <f t="shared" si="40"/>
        <v>0</v>
      </c>
      <c r="AI105" s="28" t="s">
        <v>214</v>
      </c>
      <c r="AJ105" s="28" t="s">
        <v>214</v>
      </c>
      <c r="AK105" s="31">
        <v>1.5</v>
      </c>
      <c r="AL105" s="31"/>
      <c r="AM105" s="31"/>
      <c r="AN105" s="31"/>
      <c r="AO105" s="31"/>
      <c r="AP105" s="28">
        <f t="shared" si="41"/>
        <v>1.5</v>
      </c>
      <c r="AQ105" s="31"/>
      <c r="AR105" s="31"/>
      <c r="AS105" s="28"/>
      <c r="AT105" s="28"/>
      <c r="AU105" s="28"/>
      <c r="AV105" s="28"/>
      <c r="AW105" s="28"/>
      <c r="AX105" s="28">
        <f t="shared" si="33"/>
        <v>0</v>
      </c>
      <c r="AY105" s="28">
        <f t="shared" si="34"/>
        <v>73.901142857142872</v>
      </c>
      <c r="AZ105" s="28">
        <f t="shared" si="35"/>
        <v>1.5</v>
      </c>
      <c r="BA105" s="28">
        <f t="shared" si="36"/>
        <v>75.401142857142872</v>
      </c>
      <c r="BB105" s="28">
        <f t="shared" si="42"/>
        <v>102</v>
      </c>
      <c r="BC105" s="28">
        <f t="shared" si="43"/>
        <v>92</v>
      </c>
      <c r="BD105" s="28">
        <f t="shared" si="39"/>
        <v>102</v>
      </c>
    </row>
    <row r="106" spans="1:63" s="27" customFormat="1" x14ac:dyDescent="0.25">
      <c r="A106" s="28" t="s">
        <v>648</v>
      </c>
      <c r="B106" s="28" t="s">
        <v>716</v>
      </c>
      <c r="C106" s="28" t="s">
        <v>717</v>
      </c>
      <c r="D106" s="44">
        <v>62.371428571428602</v>
      </c>
      <c r="E106" s="44" t="s">
        <v>64</v>
      </c>
      <c r="F106" s="44">
        <v>10</v>
      </c>
      <c r="G106" s="44" t="s">
        <v>64</v>
      </c>
      <c r="H106" s="44">
        <v>8</v>
      </c>
      <c r="I106" s="28">
        <v>2.0249999999999999</v>
      </c>
      <c r="J106" s="28"/>
      <c r="K106" s="28"/>
      <c r="L106" s="28"/>
      <c r="M106" s="31"/>
      <c r="N106" s="28">
        <f t="shared" si="28"/>
        <v>20.024999999999999</v>
      </c>
      <c r="O106" s="28">
        <f t="shared" si="29"/>
        <v>24.718928571428581</v>
      </c>
      <c r="P106" s="28">
        <v>3.4340000000000002</v>
      </c>
      <c r="Q106" s="28">
        <f t="shared" si="30"/>
        <v>84.34</v>
      </c>
      <c r="R106" s="28" t="s">
        <v>105</v>
      </c>
      <c r="S106" s="31">
        <v>0.2</v>
      </c>
      <c r="T106" s="28">
        <f t="shared" si="31"/>
        <v>50.724000000000004</v>
      </c>
      <c r="U106" s="28">
        <v>75</v>
      </c>
      <c r="V106" s="46">
        <v>7.5</v>
      </c>
      <c r="W106" s="28"/>
      <c r="X106" s="28"/>
      <c r="Y106" s="28"/>
      <c r="Z106" s="28"/>
      <c r="AA106" s="45"/>
      <c r="AB106" s="45"/>
      <c r="AC106" s="28">
        <f t="shared" si="32"/>
        <v>0</v>
      </c>
      <c r="AD106" s="31"/>
      <c r="AE106" s="31"/>
      <c r="AF106" s="31"/>
      <c r="AG106" s="31"/>
      <c r="AH106" s="28">
        <f t="shared" si="40"/>
        <v>0</v>
      </c>
      <c r="AI106" s="28" t="s">
        <v>718</v>
      </c>
      <c r="AJ106" s="28" t="s">
        <v>719</v>
      </c>
      <c r="AK106" s="31">
        <v>1.8</v>
      </c>
      <c r="AL106" s="58"/>
      <c r="AM106" s="31"/>
      <c r="AN106" s="31"/>
      <c r="AO106" s="31"/>
      <c r="AP106" s="28">
        <f t="shared" si="41"/>
        <v>1.8</v>
      </c>
      <c r="AQ106" s="31"/>
      <c r="AR106" s="31"/>
      <c r="AS106" s="28"/>
      <c r="AT106" s="28"/>
      <c r="AU106" s="28"/>
      <c r="AV106" s="28"/>
      <c r="AW106" s="28"/>
      <c r="AX106" s="28">
        <f t="shared" si="33"/>
        <v>0</v>
      </c>
      <c r="AY106" s="28">
        <f t="shared" si="34"/>
        <v>82.942928571428581</v>
      </c>
      <c r="AZ106" s="28">
        <f t="shared" si="35"/>
        <v>1.8</v>
      </c>
      <c r="BA106" s="28">
        <f t="shared" si="36"/>
        <v>84.742928571428578</v>
      </c>
      <c r="BB106" s="28">
        <f t="shared" si="42"/>
        <v>30</v>
      </c>
      <c r="BC106" s="28">
        <f t="shared" si="43"/>
        <v>27</v>
      </c>
      <c r="BD106" s="28">
        <f t="shared" si="39"/>
        <v>29</v>
      </c>
    </row>
    <row r="107" spans="1:63" s="27" customFormat="1" x14ac:dyDescent="0.25">
      <c r="A107" s="31" t="s">
        <v>648</v>
      </c>
      <c r="B107" s="31" t="s">
        <v>720</v>
      </c>
      <c r="C107" s="31" t="s">
        <v>721</v>
      </c>
      <c r="D107" s="31">
        <v>59.171428571428599</v>
      </c>
      <c r="E107" s="31" t="s">
        <v>64</v>
      </c>
      <c r="F107" s="31">
        <v>10</v>
      </c>
      <c r="G107" s="31" t="s">
        <v>169</v>
      </c>
      <c r="H107" s="31">
        <v>7</v>
      </c>
      <c r="I107" s="31">
        <v>4.875</v>
      </c>
      <c r="J107" s="31"/>
      <c r="K107" s="31"/>
      <c r="L107" s="31"/>
      <c r="M107" s="31"/>
      <c r="N107" s="31">
        <f t="shared" si="28"/>
        <v>21.875</v>
      </c>
      <c r="O107" s="31">
        <f t="shared" si="29"/>
        <v>24.31392857142858</v>
      </c>
      <c r="P107" s="31">
        <v>2.149</v>
      </c>
      <c r="Q107" s="31">
        <f t="shared" si="30"/>
        <v>71.490000000000009</v>
      </c>
      <c r="R107" s="31"/>
      <c r="S107" s="31"/>
      <c r="T107" s="31">
        <f t="shared" si="31"/>
        <v>42.894000000000005</v>
      </c>
      <c r="U107" s="31">
        <v>75</v>
      </c>
      <c r="V107" s="54">
        <v>7.5</v>
      </c>
      <c r="W107" s="31"/>
      <c r="X107" s="31"/>
      <c r="Y107" s="31"/>
      <c r="Z107" s="31"/>
      <c r="AA107" s="50"/>
      <c r="AB107" s="50"/>
      <c r="AC107" s="31">
        <f t="shared" si="32"/>
        <v>0</v>
      </c>
      <c r="AD107" s="31"/>
      <c r="AE107" s="31"/>
      <c r="AF107" s="31"/>
      <c r="AG107" s="31"/>
      <c r="AH107" s="31">
        <f t="shared" si="40"/>
        <v>0</v>
      </c>
      <c r="AI107" s="31" t="s">
        <v>436</v>
      </c>
      <c r="AJ107" s="31" t="s">
        <v>436</v>
      </c>
      <c r="AK107" s="31">
        <v>1</v>
      </c>
      <c r="AL107" s="31"/>
      <c r="AM107" s="31"/>
      <c r="AN107" s="31"/>
      <c r="AO107" s="31"/>
      <c r="AP107" s="31">
        <f t="shared" si="41"/>
        <v>1</v>
      </c>
      <c r="AQ107" s="31"/>
      <c r="AR107" s="31"/>
      <c r="AS107" s="31"/>
      <c r="AT107" s="31"/>
      <c r="AU107" s="31"/>
      <c r="AV107" s="31"/>
      <c r="AW107" s="31"/>
      <c r="AX107" s="31">
        <f t="shared" si="33"/>
        <v>0</v>
      </c>
      <c r="AY107" s="31">
        <f t="shared" si="34"/>
        <v>74.707928571428582</v>
      </c>
      <c r="AZ107" s="31">
        <f t="shared" si="35"/>
        <v>1</v>
      </c>
      <c r="BA107" s="31">
        <f t="shared" si="36"/>
        <v>75.707928571428582</v>
      </c>
      <c r="BB107" s="31">
        <f t="shared" si="42"/>
        <v>99</v>
      </c>
      <c r="BC107" s="31">
        <f t="shared" si="43"/>
        <v>89</v>
      </c>
      <c r="BD107" s="28">
        <f t="shared" si="39"/>
        <v>99</v>
      </c>
    </row>
    <row r="108" spans="1:63" s="27" customFormat="1" x14ac:dyDescent="0.25">
      <c r="A108" s="28" t="s">
        <v>648</v>
      </c>
      <c r="B108" s="28" t="s">
        <v>722</v>
      </c>
      <c r="C108" s="28" t="s">
        <v>723</v>
      </c>
      <c r="D108" s="44">
        <v>61.9</v>
      </c>
      <c r="E108" s="44" t="s">
        <v>64</v>
      </c>
      <c r="F108" s="44">
        <v>10</v>
      </c>
      <c r="G108" s="44" t="s">
        <v>64</v>
      </c>
      <c r="H108" s="44">
        <v>8</v>
      </c>
      <c r="I108" s="28"/>
      <c r="J108" s="28"/>
      <c r="K108" s="28"/>
      <c r="L108" s="28"/>
      <c r="M108" s="31"/>
      <c r="N108" s="28">
        <f t="shared" si="28"/>
        <v>18</v>
      </c>
      <c r="O108" s="28">
        <f t="shared" si="29"/>
        <v>23.970000000000002</v>
      </c>
      <c r="P108" s="28">
        <v>3.0539999999999998</v>
      </c>
      <c r="Q108" s="28">
        <f t="shared" si="30"/>
        <v>80.539999999999992</v>
      </c>
      <c r="R108" s="28"/>
      <c r="S108" s="31"/>
      <c r="T108" s="28">
        <f t="shared" si="31"/>
        <v>48.323999999999991</v>
      </c>
      <c r="U108" s="28">
        <v>75</v>
      </c>
      <c r="V108" s="46">
        <v>7.5</v>
      </c>
      <c r="W108" s="28"/>
      <c r="X108" s="28"/>
      <c r="Y108" s="28"/>
      <c r="Z108" s="28"/>
      <c r="AA108" s="45"/>
      <c r="AB108" s="45"/>
      <c r="AC108" s="28">
        <f t="shared" si="32"/>
        <v>0</v>
      </c>
      <c r="AD108" s="31"/>
      <c r="AE108" s="31"/>
      <c r="AF108" s="31"/>
      <c r="AG108" s="31"/>
      <c r="AH108" s="28">
        <f t="shared" si="40"/>
        <v>0</v>
      </c>
      <c r="AI108" s="28" t="s">
        <v>94</v>
      </c>
      <c r="AJ108" s="28" t="s">
        <v>94</v>
      </c>
      <c r="AK108" s="31">
        <v>1</v>
      </c>
      <c r="AL108" s="31"/>
      <c r="AM108" s="31"/>
      <c r="AN108" s="31"/>
      <c r="AO108" s="31"/>
      <c r="AP108" s="28">
        <f t="shared" si="41"/>
        <v>1</v>
      </c>
      <c r="AQ108" s="31"/>
      <c r="AR108" s="31"/>
      <c r="AS108" s="28"/>
      <c r="AT108" s="28"/>
      <c r="AU108" s="28"/>
      <c r="AV108" s="28"/>
      <c r="AW108" s="28"/>
      <c r="AX108" s="28">
        <f t="shared" si="33"/>
        <v>0</v>
      </c>
      <c r="AY108" s="28">
        <f t="shared" si="34"/>
        <v>79.793999999999997</v>
      </c>
      <c r="AZ108" s="28">
        <f t="shared" si="35"/>
        <v>1</v>
      </c>
      <c r="BA108" s="28">
        <f t="shared" si="36"/>
        <v>80.793999999999997</v>
      </c>
      <c r="BB108" s="28">
        <f t="shared" si="42"/>
        <v>54</v>
      </c>
      <c r="BC108" s="28">
        <f t="shared" si="43"/>
        <v>48</v>
      </c>
      <c r="BD108" s="28">
        <f t="shared" si="39"/>
        <v>54</v>
      </c>
    </row>
    <row r="109" spans="1:63" s="27" customFormat="1" x14ac:dyDescent="0.25">
      <c r="A109" s="28" t="s">
        <v>648</v>
      </c>
      <c r="B109" s="28" t="s">
        <v>724</v>
      </c>
      <c r="C109" s="28" t="s">
        <v>725</v>
      </c>
      <c r="D109" s="44">
        <v>61.685714285714297</v>
      </c>
      <c r="E109" s="44" t="s">
        <v>64</v>
      </c>
      <c r="F109" s="44">
        <v>10</v>
      </c>
      <c r="G109" s="44" t="s">
        <v>64</v>
      </c>
      <c r="H109" s="44">
        <v>8</v>
      </c>
      <c r="I109" s="28">
        <v>3.6</v>
      </c>
      <c r="J109" s="28"/>
      <c r="K109" s="28"/>
      <c r="L109" s="28"/>
      <c r="M109" s="31"/>
      <c r="N109" s="28">
        <f t="shared" si="28"/>
        <v>21.6</v>
      </c>
      <c r="O109" s="28">
        <f t="shared" si="29"/>
        <v>24.985714285714291</v>
      </c>
      <c r="P109" s="28">
        <v>2.8940000000000001</v>
      </c>
      <c r="Q109" s="28">
        <f t="shared" si="30"/>
        <v>78.94</v>
      </c>
      <c r="R109" s="28"/>
      <c r="S109" s="31"/>
      <c r="T109" s="28">
        <f t="shared" si="31"/>
        <v>47.363999999999997</v>
      </c>
      <c r="U109" s="28">
        <v>0</v>
      </c>
      <c r="V109" s="46">
        <v>0</v>
      </c>
      <c r="W109" s="28"/>
      <c r="X109" s="28"/>
      <c r="Y109" s="28"/>
      <c r="Z109" s="28"/>
      <c r="AA109" s="45"/>
      <c r="AB109" s="45"/>
      <c r="AC109" s="28">
        <f t="shared" si="32"/>
        <v>0</v>
      </c>
      <c r="AD109" s="31"/>
      <c r="AE109" s="31"/>
      <c r="AF109" s="31"/>
      <c r="AG109" s="31"/>
      <c r="AH109" s="28">
        <f t="shared" si="40"/>
        <v>0</v>
      </c>
      <c r="AI109" s="28"/>
      <c r="AJ109" s="28" t="s">
        <v>153</v>
      </c>
      <c r="AK109" s="31">
        <v>0.25</v>
      </c>
      <c r="AL109" s="31"/>
      <c r="AM109" s="31"/>
      <c r="AN109" s="31"/>
      <c r="AO109" s="31"/>
      <c r="AP109" s="28">
        <f t="shared" si="41"/>
        <v>0.25</v>
      </c>
      <c r="AQ109" s="31"/>
      <c r="AR109" s="31"/>
      <c r="AS109" s="28"/>
      <c r="AT109" s="28"/>
      <c r="AU109" s="28"/>
      <c r="AV109" s="28"/>
      <c r="AW109" s="28"/>
      <c r="AX109" s="28">
        <f t="shared" si="33"/>
        <v>0</v>
      </c>
      <c r="AY109" s="28">
        <f t="shared" si="34"/>
        <v>72.349714285714285</v>
      </c>
      <c r="AZ109" s="28">
        <f t="shared" si="35"/>
        <v>0.25</v>
      </c>
      <c r="BA109" s="28">
        <f t="shared" si="36"/>
        <v>72.599714285714285</v>
      </c>
      <c r="BB109" s="28">
        <f t="shared" si="42"/>
        <v>65</v>
      </c>
      <c r="BC109" s="28">
        <f t="shared" si="43"/>
        <v>102</v>
      </c>
      <c r="BD109" s="28">
        <f t="shared" si="39"/>
        <v>65</v>
      </c>
    </row>
    <row r="110" spans="1:63" s="27" customFormat="1" x14ac:dyDescent="0.25">
      <c r="A110" s="28" t="s">
        <v>648</v>
      </c>
      <c r="B110" s="28" t="s">
        <v>726</v>
      </c>
      <c r="C110" s="28" t="s">
        <v>727</v>
      </c>
      <c r="D110" s="44">
        <v>62.128571428571398</v>
      </c>
      <c r="E110" s="44" t="s">
        <v>64</v>
      </c>
      <c r="F110" s="44">
        <v>10</v>
      </c>
      <c r="G110" s="44" t="s">
        <v>65</v>
      </c>
      <c r="H110" s="44">
        <v>9</v>
      </c>
      <c r="I110" s="28">
        <v>1.125</v>
      </c>
      <c r="J110" s="28"/>
      <c r="K110" s="28"/>
      <c r="L110" s="28"/>
      <c r="M110" s="31"/>
      <c r="N110" s="28">
        <f t="shared" si="28"/>
        <v>20.125</v>
      </c>
      <c r="O110" s="28">
        <f t="shared" si="29"/>
        <v>24.676071428571422</v>
      </c>
      <c r="P110" s="28">
        <v>4.0469999999999997</v>
      </c>
      <c r="Q110" s="28">
        <f t="shared" si="30"/>
        <v>90.47</v>
      </c>
      <c r="R110" s="28"/>
      <c r="S110" s="31"/>
      <c r="T110" s="28">
        <f t="shared" si="31"/>
        <v>54.281999999999996</v>
      </c>
      <c r="U110" s="28">
        <v>75</v>
      </c>
      <c r="V110" s="46">
        <v>7.5</v>
      </c>
      <c r="W110" s="28" t="s">
        <v>710</v>
      </c>
      <c r="X110" s="28">
        <v>0.2</v>
      </c>
      <c r="Y110" s="56"/>
      <c r="Z110" s="28"/>
      <c r="AA110" s="45" t="s">
        <v>728</v>
      </c>
      <c r="AB110" s="45">
        <v>0.15</v>
      </c>
      <c r="AC110" s="28">
        <f t="shared" si="32"/>
        <v>0.35</v>
      </c>
      <c r="AD110" s="31"/>
      <c r="AE110" s="31"/>
      <c r="AF110" s="31"/>
      <c r="AG110" s="31"/>
      <c r="AH110" s="28">
        <f t="shared" si="40"/>
        <v>0</v>
      </c>
      <c r="AI110" s="28" t="s">
        <v>339</v>
      </c>
      <c r="AJ110" s="47" t="s">
        <v>729</v>
      </c>
      <c r="AK110" s="31">
        <v>1.05</v>
      </c>
      <c r="AL110" s="31"/>
      <c r="AM110" s="31"/>
      <c r="AN110" s="31"/>
      <c r="AO110" s="31"/>
      <c r="AP110" s="28">
        <f t="shared" si="41"/>
        <v>1.05</v>
      </c>
      <c r="AQ110" s="31"/>
      <c r="AR110" s="31"/>
      <c r="AS110" s="28"/>
      <c r="AT110" s="28"/>
      <c r="AU110" s="28"/>
      <c r="AV110" s="28"/>
      <c r="AW110" s="28"/>
      <c r="AX110" s="28">
        <f t="shared" si="33"/>
        <v>0</v>
      </c>
      <c r="AY110" s="28">
        <f t="shared" si="34"/>
        <v>86.458071428571415</v>
      </c>
      <c r="AZ110" s="28">
        <f t="shared" si="35"/>
        <v>1.4</v>
      </c>
      <c r="BA110" s="28">
        <f t="shared" si="36"/>
        <v>87.858071428571421</v>
      </c>
      <c r="BB110" s="28">
        <f t="shared" si="42"/>
        <v>7</v>
      </c>
      <c r="BC110" s="28">
        <f t="shared" si="43"/>
        <v>12</v>
      </c>
      <c r="BD110" s="28">
        <f t="shared" si="39"/>
        <v>7</v>
      </c>
    </row>
    <row r="111" spans="1:63" s="27" customFormat="1" x14ac:dyDescent="0.25">
      <c r="A111" s="28" t="s">
        <v>648</v>
      </c>
      <c r="B111" s="28" t="s">
        <v>730</v>
      </c>
      <c r="C111" s="28" t="s">
        <v>731</v>
      </c>
      <c r="D111" s="44">
        <v>61.142857142857103</v>
      </c>
      <c r="E111" s="44" t="s">
        <v>64</v>
      </c>
      <c r="F111" s="44">
        <v>10</v>
      </c>
      <c r="G111" s="44" t="s">
        <v>65</v>
      </c>
      <c r="H111" s="44">
        <v>9</v>
      </c>
      <c r="I111" s="28"/>
      <c r="J111" s="28"/>
      <c r="K111" s="28"/>
      <c r="L111" s="28"/>
      <c r="M111" s="31"/>
      <c r="N111" s="28">
        <f t="shared" si="28"/>
        <v>19</v>
      </c>
      <c r="O111" s="28">
        <f t="shared" si="29"/>
        <v>24.042857142857134</v>
      </c>
      <c r="P111" s="28">
        <v>2.903</v>
      </c>
      <c r="Q111" s="28">
        <f t="shared" si="30"/>
        <v>79.03</v>
      </c>
      <c r="R111" s="28"/>
      <c r="S111" s="31"/>
      <c r="T111" s="28">
        <f t="shared" si="31"/>
        <v>47.417999999999999</v>
      </c>
      <c r="U111" s="28">
        <v>75</v>
      </c>
      <c r="V111" s="46">
        <v>7.5</v>
      </c>
      <c r="W111" s="28" t="s">
        <v>732</v>
      </c>
      <c r="X111" s="28">
        <v>4.5</v>
      </c>
      <c r="Y111" s="28"/>
      <c r="Z111" s="28"/>
      <c r="AA111" s="45"/>
      <c r="AB111" s="45"/>
      <c r="AC111" s="28">
        <f t="shared" si="32"/>
        <v>4.5</v>
      </c>
      <c r="AD111" s="31"/>
      <c r="AE111" s="31"/>
      <c r="AF111" s="31"/>
      <c r="AG111" s="31"/>
      <c r="AH111" s="28">
        <f t="shared" si="40"/>
        <v>0</v>
      </c>
      <c r="AI111" s="31"/>
      <c r="AJ111" s="28" t="s">
        <v>153</v>
      </c>
      <c r="AK111" s="31">
        <v>0.25</v>
      </c>
      <c r="AL111" s="31"/>
      <c r="AM111" s="31"/>
      <c r="AN111" s="31"/>
      <c r="AO111" s="31"/>
      <c r="AP111" s="28">
        <f t="shared" si="41"/>
        <v>0.25</v>
      </c>
      <c r="AQ111" s="31"/>
      <c r="AR111" s="31"/>
      <c r="AS111" s="28"/>
      <c r="AT111" s="28"/>
      <c r="AU111" s="28"/>
      <c r="AV111" s="28"/>
      <c r="AW111" s="28"/>
      <c r="AX111" s="28">
        <f t="shared" si="33"/>
        <v>0</v>
      </c>
      <c r="AY111" s="28">
        <f t="shared" si="34"/>
        <v>78.960857142857137</v>
      </c>
      <c r="AZ111" s="28">
        <f t="shared" si="35"/>
        <v>4.75</v>
      </c>
      <c r="BA111" s="28">
        <f t="shared" si="36"/>
        <v>83.710857142857137</v>
      </c>
      <c r="BB111" s="28">
        <f t="shared" si="42"/>
        <v>63</v>
      </c>
      <c r="BC111" s="28">
        <f t="shared" si="43"/>
        <v>34</v>
      </c>
      <c r="BD111" s="28">
        <f t="shared" si="39"/>
        <v>63</v>
      </c>
    </row>
    <row r="112" spans="1:63" s="27" customFormat="1" x14ac:dyDescent="0.25">
      <c r="A112" s="28" t="s">
        <v>648</v>
      </c>
      <c r="B112" s="28" t="s">
        <v>733</v>
      </c>
      <c r="C112" s="28" t="s">
        <v>734</v>
      </c>
      <c r="D112" s="44">
        <v>60.314285714285703</v>
      </c>
      <c r="E112" s="44" t="s">
        <v>64</v>
      </c>
      <c r="F112" s="44">
        <v>10</v>
      </c>
      <c r="G112" s="44" t="s">
        <v>65</v>
      </c>
      <c r="H112" s="44">
        <v>9</v>
      </c>
      <c r="I112" s="28"/>
      <c r="J112" s="28"/>
      <c r="K112" s="28"/>
      <c r="L112" s="28"/>
      <c r="M112" s="31"/>
      <c r="N112" s="28">
        <f t="shared" si="28"/>
        <v>19</v>
      </c>
      <c r="O112" s="28">
        <f t="shared" si="29"/>
        <v>23.79428571428571</v>
      </c>
      <c r="P112" s="28">
        <v>1.885</v>
      </c>
      <c r="Q112" s="28">
        <f t="shared" si="30"/>
        <v>68.849999999999994</v>
      </c>
      <c r="R112" s="28"/>
      <c r="S112" s="31"/>
      <c r="T112" s="28">
        <f t="shared" si="31"/>
        <v>41.309999999999995</v>
      </c>
      <c r="U112" s="28">
        <v>75</v>
      </c>
      <c r="V112" s="46">
        <v>7.5</v>
      </c>
      <c r="W112" s="28"/>
      <c r="X112" s="28"/>
      <c r="Y112" s="28"/>
      <c r="Z112" s="28"/>
      <c r="AA112" s="45"/>
      <c r="AB112" s="45"/>
      <c r="AC112" s="28">
        <f t="shared" si="32"/>
        <v>0</v>
      </c>
      <c r="AD112" s="31"/>
      <c r="AE112" s="31"/>
      <c r="AF112" s="31"/>
      <c r="AG112" s="31"/>
      <c r="AH112" s="28">
        <f t="shared" si="40"/>
        <v>0</v>
      </c>
      <c r="AI112" s="31"/>
      <c r="AJ112" s="31"/>
      <c r="AK112" s="31"/>
      <c r="AL112" s="31"/>
      <c r="AM112" s="31"/>
      <c r="AN112" s="31"/>
      <c r="AO112" s="31"/>
      <c r="AP112" s="28">
        <f t="shared" si="41"/>
        <v>0</v>
      </c>
      <c r="AQ112" s="31"/>
      <c r="AR112" s="31"/>
      <c r="AS112" s="28"/>
      <c r="AT112" s="28"/>
      <c r="AU112" s="28"/>
      <c r="AV112" s="28"/>
      <c r="AW112" s="28"/>
      <c r="AX112" s="28">
        <f t="shared" si="33"/>
        <v>0</v>
      </c>
      <c r="AY112" s="28">
        <f t="shared" si="34"/>
        <v>72.604285714285709</v>
      </c>
      <c r="AZ112" s="28">
        <f t="shared" si="35"/>
        <v>0</v>
      </c>
      <c r="BA112" s="28">
        <f t="shared" si="36"/>
        <v>72.604285714285709</v>
      </c>
      <c r="BB112" s="28">
        <f t="shared" si="42"/>
        <v>104</v>
      </c>
      <c r="BC112" s="28">
        <f t="shared" si="43"/>
        <v>101</v>
      </c>
      <c r="BD112" s="28">
        <f t="shared" si="39"/>
        <v>104</v>
      </c>
    </row>
    <row r="113" spans="1:56" s="27" customFormat="1" x14ac:dyDescent="0.25">
      <c r="A113" s="28" t="s">
        <v>648</v>
      </c>
      <c r="B113" s="28" t="s">
        <v>735</v>
      </c>
      <c r="C113" s="28" t="s">
        <v>736</v>
      </c>
      <c r="D113" s="44">
        <v>60.1</v>
      </c>
      <c r="E113" s="44" t="s">
        <v>64</v>
      </c>
      <c r="F113" s="44">
        <v>10</v>
      </c>
      <c r="G113" s="44" t="s">
        <v>64</v>
      </c>
      <c r="H113" s="44">
        <v>8</v>
      </c>
      <c r="I113" s="28">
        <v>1.65</v>
      </c>
      <c r="J113" s="28"/>
      <c r="K113" s="28"/>
      <c r="L113" s="28"/>
      <c r="M113" s="31"/>
      <c r="N113" s="28">
        <f t="shared" si="28"/>
        <v>19.649999999999999</v>
      </c>
      <c r="O113" s="28">
        <f t="shared" si="29"/>
        <v>23.925000000000001</v>
      </c>
      <c r="P113" s="28">
        <v>3.2530000000000001</v>
      </c>
      <c r="Q113" s="28">
        <f t="shared" si="30"/>
        <v>82.53</v>
      </c>
      <c r="R113" s="28"/>
      <c r="S113" s="31"/>
      <c r="T113" s="28">
        <f t="shared" si="31"/>
        <v>49.518000000000001</v>
      </c>
      <c r="U113" s="28">
        <v>75</v>
      </c>
      <c r="V113" s="46">
        <v>7.5</v>
      </c>
      <c r="W113" s="28"/>
      <c r="X113" s="28"/>
      <c r="Y113" s="28"/>
      <c r="Z113" s="28"/>
      <c r="AA113" s="45"/>
      <c r="AB113" s="45"/>
      <c r="AC113" s="28">
        <f t="shared" si="32"/>
        <v>0</v>
      </c>
      <c r="AD113" s="31"/>
      <c r="AE113" s="31"/>
      <c r="AF113" s="31"/>
      <c r="AG113" s="31"/>
      <c r="AH113" s="28">
        <f t="shared" si="40"/>
        <v>0</v>
      </c>
      <c r="AI113" s="31"/>
      <c r="AJ113" s="31"/>
      <c r="AK113" s="31"/>
      <c r="AL113" s="31"/>
      <c r="AM113" s="31"/>
      <c r="AN113" s="31"/>
      <c r="AO113" s="31"/>
      <c r="AP113" s="28">
        <f t="shared" si="41"/>
        <v>0</v>
      </c>
      <c r="AQ113" s="31"/>
      <c r="AR113" s="31"/>
      <c r="AS113" s="28"/>
      <c r="AT113" s="28"/>
      <c r="AU113" s="28"/>
      <c r="AV113" s="28"/>
      <c r="AW113" s="28"/>
      <c r="AX113" s="28">
        <f t="shared" si="33"/>
        <v>0</v>
      </c>
      <c r="AY113" s="28">
        <f t="shared" si="34"/>
        <v>80.942999999999998</v>
      </c>
      <c r="AZ113" s="28">
        <f t="shared" si="35"/>
        <v>0</v>
      </c>
      <c r="BA113" s="28">
        <f t="shared" si="36"/>
        <v>80.942999999999998</v>
      </c>
      <c r="BB113" s="28">
        <f t="shared" si="42"/>
        <v>43</v>
      </c>
      <c r="BC113" s="28">
        <f t="shared" si="43"/>
        <v>45</v>
      </c>
      <c r="BD113" s="28">
        <f t="shared" si="39"/>
        <v>43</v>
      </c>
    </row>
    <row r="114" spans="1:56" s="27" customFormat="1" ht="26" x14ac:dyDescent="0.25">
      <c r="A114" s="32" t="s">
        <v>648</v>
      </c>
      <c r="B114" s="32" t="s">
        <v>737</v>
      </c>
      <c r="C114" s="32" t="s">
        <v>738</v>
      </c>
      <c r="D114" s="59">
        <v>61.671428571428599</v>
      </c>
      <c r="E114" s="44" t="s">
        <v>64</v>
      </c>
      <c r="F114" s="44">
        <v>10</v>
      </c>
      <c r="G114" s="59" t="s">
        <v>65</v>
      </c>
      <c r="H114" s="59">
        <v>9</v>
      </c>
      <c r="I114" s="28">
        <v>2.0249999999999999</v>
      </c>
      <c r="J114" s="32"/>
      <c r="K114" s="32"/>
      <c r="L114" s="32"/>
      <c r="M114" s="60"/>
      <c r="N114" s="28">
        <f t="shared" si="28"/>
        <v>21.024999999999999</v>
      </c>
      <c r="O114" s="28">
        <f t="shared" si="29"/>
        <v>24.808928571428577</v>
      </c>
      <c r="P114" s="32">
        <v>3.32</v>
      </c>
      <c r="Q114" s="32">
        <f t="shared" si="30"/>
        <v>83.199999999999989</v>
      </c>
      <c r="R114" s="32"/>
      <c r="S114" s="60"/>
      <c r="T114" s="32">
        <f t="shared" si="31"/>
        <v>49.919999999999995</v>
      </c>
      <c r="U114" s="32">
        <v>75</v>
      </c>
      <c r="V114" s="61">
        <v>7.5</v>
      </c>
      <c r="W114" s="28" t="s">
        <v>739</v>
      </c>
      <c r="X114" s="32">
        <v>0.5</v>
      </c>
      <c r="Y114" s="32"/>
      <c r="Z114" s="32"/>
      <c r="AA114" s="45"/>
      <c r="AB114" s="45"/>
      <c r="AC114" s="28">
        <f t="shared" si="32"/>
        <v>0.5</v>
      </c>
      <c r="AD114" s="32" t="s">
        <v>86</v>
      </c>
      <c r="AE114" s="60">
        <v>0.25</v>
      </c>
      <c r="AF114" s="32" t="s">
        <v>740</v>
      </c>
      <c r="AG114" s="60">
        <v>0.25</v>
      </c>
      <c r="AH114" s="28">
        <f t="shared" si="40"/>
        <v>0.5</v>
      </c>
      <c r="AI114" s="32" t="s">
        <v>741</v>
      </c>
      <c r="AJ114" s="32" t="s">
        <v>741</v>
      </c>
      <c r="AK114" s="60">
        <v>5.05</v>
      </c>
      <c r="AL114" s="55" t="s">
        <v>80</v>
      </c>
      <c r="AM114" s="60">
        <v>0.75</v>
      </c>
      <c r="AN114" s="60"/>
      <c r="AO114" s="60"/>
      <c r="AP114" s="28">
        <f t="shared" si="41"/>
        <v>5.8</v>
      </c>
      <c r="AQ114" s="60"/>
      <c r="AR114" s="60"/>
      <c r="AS114" s="32"/>
      <c r="AT114" s="32"/>
      <c r="AU114" s="32"/>
      <c r="AV114" s="32"/>
      <c r="AW114" s="32"/>
      <c r="AX114" s="32">
        <f t="shared" si="33"/>
        <v>0</v>
      </c>
      <c r="AY114" s="32">
        <f t="shared" si="34"/>
        <v>82.228928571428568</v>
      </c>
      <c r="AZ114" s="32">
        <f t="shared" si="35"/>
        <v>6.8</v>
      </c>
      <c r="BA114" s="32">
        <f t="shared" si="36"/>
        <v>89.028928571428565</v>
      </c>
      <c r="BB114" s="32">
        <f t="shared" si="42"/>
        <v>38</v>
      </c>
      <c r="BC114" s="32">
        <f t="shared" si="43"/>
        <v>11</v>
      </c>
      <c r="BD114" s="28">
        <f t="shared" si="39"/>
        <v>38</v>
      </c>
    </row>
    <row r="115" spans="1:56" s="27" customFormat="1" x14ac:dyDescent="0.25">
      <c r="A115" s="28" t="s">
        <v>648</v>
      </c>
      <c r="B115" s="28" t="s">
        <v>742</v>
      </c>
      <c r="C115" s="28" t="s">
        <v>743</v>
      </c>
      <c r="D115" s="44">
        <v>62.314285714285703</v>
      </c>
      <c r="E115" s="44" t="s">
        <v>64</v>
      </c>
      <c r="F115" s="44">
        <v>10</v>
      </c>
      <c r="G115" s="44" t="s">
        <v>64</v>
      </c>
      <c r="H115" s="44">
        <v>8</v>
      </c>
      <c r="I115" s="28"/>
      <c r="J115" s="28"/>
      <c r="K115" s="28"/>
      <c r="L115" s="28"/>
      <c r="M115" s="31"/>
      <c r="N115" s="28">
        <f t="shared" si="28"/>
        <v>18</v>
      </c>
      <c r="O115" s="28">
        <f t="shared" si="29"/>
        <v>24.094285714285711</v>
      </c>
      <c r="P115" s="28">
        <v>2.9529999999999998</v>
      </c>
      <c r="Q115" s="28">
        <f t="shared" si="30"/>
        <v>79.53</v>
      </c>
      <c r="R115" s="28"/>
      <c r="S115" s="31"/>
      <c r="T115" s="28">
        <f t="shared" si="31"/>
        <v>47.717999999999996</v>
      </c>
      <c r="U115" s="28">
        <v>60</v>
      </c>
      <c r="V115" s="46">
        <v>6</v>
      </c>
      <c r="W115" s="28"/>
      <c r="X115" s="28"/>
      <c r="Y115" s="28"/>
      <c r="Z115" s="28"/>
      <c r="AA115" s="45"/>
      <c r="AB115" s="45"/>
      <c r="AC115" s="28">
        <f t="shared" si="32"/>
        <v>0</v>
      </c>
      <c r="AD115" s="31"/>
      <c r="AE115" s="31"/>
      <c r="AF115" s="31"/>
      <c r="AG115" s="31"/>
      <c r="AH115" s="28">
        <f t="shared" si="40"/>
        <v>0</v>
      </c>
      <c r="AI115" s="28" t="s">
        <v>744</v>
      </c>
      <c r="AJ115" s="28" t="s">
        <v>744</v>
      </c>
      <c r="AK115" s="31">
        <v>3</v>
      </c>
      <c r="AL115" s="31"/>
      <c r="AM115" s="31"/>
      <c r="AN115" s="31"/>
      <c r="AO115" s="31"/>
      <c r="AP115" s="28">
        <f t="shared" si="41"/>
        <v>3</v>
      </c>
      <c r="AQ115" s="31"/>
      <c r="AR115" s="31"/>
      <c r="AS115" s="28"/>
      <c r="AT115" s="28"/>
      <c r="AU115" s="28"/>
      <c r="AV115" s="28"/>
      <c r="AW115" s="28"/>
      <c r="AX115" s="28">
        <f t="shared" si="33"/>
        <v>0</v>
      </c>
      <c r="AY115" s="28">
        <f t="shared" si="34"/>
        <v>77.812285714285707</v>
      </c>
      <c r="AZ115" s="28">
        <f t="shared" si="35"/>
        <v>3</v>
      </c>
      <c r="BA115" s="28">
        <f t="shared" si="36"/>
        <v>80.812285714285707</v>
      </c>
      <c r="BB115" s="28">
        <f t="shared" si="42"/>
        <v>58</v>
      </c>
      <c r="BC115" s="28">
        <f t="shared" si="43"/>
        <v>47</v>
      </c>
      <c r="BD115" s="28">
        <f t="shared" si="39"/>
        <v>58</v>
      </c>
    </row>
    <row r="116" spans="1:56" x14ac:dyDescent="0.25">
      <c r="I116" s="33"/>
      <c r="J116" s="33"/>
      <c r="K116" s="33"/>
      <c r="L116" s="33"/>
    </row>
    <row r="117" spans="1:56" x14ac:dyDescent="0.25">
      <c r="I117" s="33"/>
      <c r="J117" s="33"/>
      <c r="K117" s="33"/>
      <c r="L117" s="33"/>
    </row>
    <row r="118" spans="1:56" x14ac:dyDescent="0.25">
      <c r="I118" s="33"/>
      <c r="J118" s="33"/>
      <c r="K118" s="33"/>
      <c r="L118" s="33"/>
    </row>
    <row r="119" spans="1:56" x14ac:dyDescent="0.25">
      <c r="I119" s="33"/>
      <c r="J119" s="33"/>
      <c r="K119" s="33"/>
      <c r="L119" s="33"/>
    </row>
    <row r="120" spans="1:56" x14ac:dyDescent="0.25">
      <c r="I120" s="33"/>
      <c r="J120" s="33"/>
      <c r="K120" s="33"/>
      <c r="L120" s="33"/>
    </row>
    <row r="121" spans="1:56" x14ac:dyDescent="0.25">
      <c r="I121" s="33"/>
      <c r="J121" s="33"/>
      <c r="K121" s="33"/>
      <c r="L121" s="33"/>
    </row>
    <row r="122" spans="1:56" x14ac:dyDescent="0.25">
      <c r="I122" s="33"/>
      <c r="J122" s="33"/>
      <c r="K122" s="33"/>
      <c r="L122" s="33"/>
    </row>
    <row r="123" spans="1:56" x14ac:dyDescent="0.25">
      <c r="I123" s="33"/>
      <c r="J123" s="33"/>
      <c r="K123" s="33"/>
      <c r="L123" s="33"/>
    </row>
    <row r="124" spans="1:56" x14ac:dyDescent="0.25">
      <c r="I124" s="33"/>
      <c r="J124" s="33"/>
      <c r="K124" s="33"/>
      <c r="L124" s="33"/>
    </row>
    <row r="125" spans="1:56" x14ac:dyDescent="0.25">
      <c r="I125" s="33"/>
      <c r="J125" s="33"/>
      <c r="K125" s="33"/>
      <c r="L125" s="33"/>
    </row>
    <row r="126" spans="1:56" x14ac:dyDescent="0.25">
      <c r="I126" s="33"/>
      <c r="J126" s="33"/>
      <c r="K126" s="33"/>
      <c r="L126" s="33"/>
    </row>
    <row r="127" spans="1:56" x14ac:dyDescent="0.25">
      <c r="I127" s="33"/>
      <c r="J127" s="33"/>
      <c r="K127" s="33"/>
      <c r="L127" s="33"/>
    </row>
    <row r="128" spans="1:56" x14ac:dyDescent="0.25">
      <c r="I128" s="33"/>
      <c r="J128" s="33"/>
      <c r="K128" s="33"/>
      <c r="L128" s="33"/>
    </row>
    <row r="129" spans="9:12" x14ac:dyDescent="0.25">
      <c r="I129" s="33"/>
      <c r="J129" s="33"/>
      <c r="K129" s="33"/>
      <c r="L129" s="33"/>
    </row>
    <row r="130" spans="9:12" x14ac:dyDescent="0.25">
      <c r="I130" s="33"/>
      <c r="J130" s="33"/>
      <c r="K130" s="33"/>
      <c r="L130" s="33"/>
    </row>
    <row r="131" spans="9:12" x14ac:dyDescent="0.25">
      <c r="I131" s="33"/>
      <c r="J131" s="33"/>
      <c r="K131" s="33"/>
      <c r="L131" s="33"/>
    </row>
    <row r="132" spans="9:12" x14ac:dyDescent="0.25">
      <c r="I132" s="33"/>
      <c r="J132" s="33"/>
      <c r="K132" s="33"/>
      <c r="L132" s="33"/>
    </row>
    <row r="133" spans="9:12" x14ac:dyDescent="0.25">
      <c r="I133" s="33"/>
      <c r="J133" s="33"/>
      <c r="K133" s="33"/>
      <c r="L133" s="33"/>
    </row>
    <row r="134" spans="9:12" x14ac:dyDescent="0.25">
      <c r="I134" s="33"/>
      <c r="J134" s="33"/>
      <c r="K134" s="33"/>
      <c r="L134" s="33"/>
    </row>
    <row r="135" spans="9:12" x14ac:dyDescent="0.25">
      <c r="I135" s="33"/>
      <c r="J135" s="33"/>
      <c r="K135" s="33"/>
      <c r="L135" s="33"/>
    </row>
    <row r="136" spans="9:12" x14ac:dyDescent="0.25">
      <c r="I136" s="33"/>
      <c r="J136" s="33"/>
      <c r="K136" s="33"/>
      <c r="L136" s="33"/>
    </row>
    <row r="137" spans="9:12" x14ac:dyDescent="0.25">
      <c r="I137" s="33"/>
      <c r="J137" s="33"/>
      <c r="K137" s="33"/>
      <c r="L137" s="33"/>
    </row>
    <row r="138" spans="9:12" x14ac:dyDescent="0.25">
      <c r="I138" s="33"/>
      <c r="J138" s="33"/>
      <c r="K138" s="33"/>
      <c r="L138" s="33"/>
    </row>
    <row r="139" spans="9:12" x14ac:dyDescent="0.25">
      <c r="I139" s="33"/>
      <c r="J139" s="33"/>
      <c r="K139" s="33"/>
      <c r="L139" s="33"/>
    </row>
    <row r="140" spans="9:12" x14ac:dyDescent="0.25">
      <c r="I140" s="33"/>
      <c r="J140" s="33"/>
      <c r="K140" s="33"/>
      <c r="L140" s="33"/>
    </row>
    <row r="141" spans="9:12" x14ac:dyDescent="0.25">
      <c r="I141" s="33"/>
      <c r="J141" s="33"/>
      <c r="K141" s="33"/>
      <c r="L141" s="33"/>
    </row>
    <row r="142" spans="9:12" x14ac:dyDescent="0.25">
      <c r="I142" s="33"/>
      <c r="J142" s="33"/>
      <c r="K142" s="33"/>
      <c r="L142" s="33"/>
    </row>
    <row r="143" spans="9:12" x14ac:dyDescent="0.25">
      <c r="I143" s="33"/>
      <c r="J143" s="33"/>
      <c r="K143" s="33"/>
      <c r="L143" s="33"/>
    </row>
    <row r="144" spans="9:12" x14ac:dyDescent="0.25">
      <c r="I144" s="33"/>
      <c r="J144" s="33"/>
      <c r="K144" s="33"/>
      <c r="L144" s="33"/>
    </row>
    <row r="145" spans="9:12" x14ac:dyDescent="0.25">
      <c r="I145" s="33"/>
      <c r="J145" s="33"/>
      <c r="K145" s="33"/>
      <c r="L145" s="33"/>
    </row>
    <row r="146" spans="9:12" x14ac:dyDescent="0.25">
      <c r="I146" s="33"/>
      <c r="J146" s="33"/>
      <c r="K146" s="33"/>
      <c r="L146" s="33"/>
    </row>
    <row r="147" spans="9:12" x14ac:dyDescent="0.25">
      <c r="I147" s="33"/>
      <c r="J147" s="33"/>
      <c r="K147" s="33"/>
      <c r="L147" s="33"/>
    </row>
    <row r="148" spans="9:12" x14ac:dyDescent="0.25">
      <c r="I148" s="33"/>
      <c r="J148" s="33"/>
      <c r="K148" s="33"/>
      <c r="L148" s="33"/>
    </row>
    <row r="149" spans="9:12" x14ac:dyDescent="0.25">
      <c r="I149" s="33"/>
      <c r="J149" s="33"/>
      <c r="K149" s="33"/>
      <c r="L149" s="33"/>
    </row>
    <row r="150" spans="9:12" x14ac:dyDescent="0.25">
      <c r="I150" s="33"/>
      <c r="J150" s="33"/>
      <c r="K150" s="33"/>
      <c r="L150" s="33"/>
    </row>
    <row r="151" spans="9:12" x14ac:dyDescent="0.25">
      <c r="I151" s="33"/>
      <c r="J151" s="33"/>
      <c r="K151" s="33"/>
      <c r="L151" s="33"/>
    </row>
    <row r="152" spans="9:12" x14ac:dyDescent="0.25">
      <c r="I152" s="33"/>
      <c r="J152" s="33"/>
      <c r="K152" s="33"/>
      <c r="L152" s="33"/>
    </row>
    <row r="153" spans="9:12" x14ac:dyDescent="0.25">
      <c r="I153" s="33"/>
      <c r="J153" s="33"/>
      <c r="K153" s="33"/>
      <c r="L153" s="33"/>
    </row>
    <row r="154" spans="9:12" x14ac:dyDescent="0.25">
      <c r="I154" s="33"/>
      <c r="J154" s="33"/>
      <c r="K154" s="33"/>
      <c r="L154" s="33"/>
    </row>
    <row r="155" spans="9:12" x14ac:dyDescent="0.25">
      <c r="I155" s="33"/>
      <c r="J155" s="33"/>
      <c r="K155" s="33"/>
      <c r="L155" s="33"/>
    </row>
    <row r="156" spans="9:12" x14ac:dyDescent="0.25">
      <c r="I156" s="33"/>
      <c r="J156" s="33"/>
      <c r="K156" s="33"/>
      <c r="L156" s="33"/>
    </row>
    <row r="157" spans="9:12" x14ac:dyDescent="0.25">
      <c r="I157" s="33"/>
      <c r="J157" s="33"/>
      <c r="K157" s="33"/>
      <c r="L157" s="33"/>
    </row>
    <row r="158" spans="9:12" x14ac:dyDescent="0.25">
      <c r="I158" s="33"/>
      <c r="J158" s="33"/>
      <c r="K158" s="33"/>
      <c r="L158" s="33"/>
    </row>
    <row r="159" spans="9:12" x14ac:dyDescent="0.25">
      <c r="I159" s="33"/>
      <c r="J159" s="33"/>
      <c r="K159" s="33"/>
      <c r="L159" s="33"/>
    </row>
    <row r="160" spans="9:12" x14ac:dyDescent="0.25">
      <c r="I160" s="33"/>
      <c r="J160" s="33"/>
      <c r="K160" s="33"/>
      <c r="L160" s="33"/>
    </row>
    <row r="161" spans="9:12" x14ac:dyDescent="0.25">
      <c r="I161" s="33"/>
      <c r="J161" s="33"/>
      <c r="K161" s="33"/>
      <c r="L161" s="33"/>
    </row>
    <row r="162" spans="9:12" x14ac:dyDescent="0.25">
      <c r="I162" s="33"/>
      <c r="J162" s="33"/>
      <c r="K162" s="33"/>
      <c r="L162" s="33"/>
    </row>
    <row r="163" spans="9:12" x14ac:dyDescent="0.25">
      <c r="I163" s="33"/>
      <c r="J163" s="33"/>
      <c r="K163" s="33"/>
      <c r="L163" s="33"/>
    </row>
    <row r="164" spans="9:12" x14ac:dyDescent="0.25">
      <c r="I164" s="33"/>
      <c r="J164" s="33"/>
      <c r="K164" s="33"/>
      <c r="L164" s="33"/>
    </row>
    <row r="165" spans="9:12" x14ac:dyDescent="0.25">
      <c r="I165" s="33"/>
      <c r="J165" s="33"/>
      <c r="K165" s="33"/>
      <c r="L165" s="33"/>
    </row>
    <row r="166" spans="9:12" x14ac:dyDescent="0.25">
      <c r="I166" s="33"/>
      <c r="J166" s="33"/>
      <c r="K166" s="33"/>
      <c r="L166" s="33"/>
    </row>
    <row r="167" spans="9:12" x14ac:dyDescent="0.25">
      <c r="I167" s="33"/>
      <c r="J167" s="33"/>
      <c r="K167" s="33"/>
      <c r="L167" s="33"/>
    </row>
    <row r="168" spans="9:12" x14ac:dyDescent="0.25">
      <c r="I168" s="33"/>
      <c r="J168" s="33"/>
      <c r="K168" s="33"/>
      <c r="L168" s="33"/>
    </row>
    <row r="169" spans="9:12" x14ac:dyDescent="0.25">
      <c r="I169" s="33"/>
      <c r="J169" s="33"/>
      <c r="K169" s="33"/>
      <c r="L169" s="33"/>
    </row>
    <row r="170" spans="9:12" x14ac:dyDescent="0.25">
      <c r="I170" s="33"/>
      <c r="J170" s="33"/>
      <c r="K170" s="33"/>
      <c r="L170" s="33"/>
    </row>
    <row r="171" spans="9:12" x14ac:dyDescent="0.25">
      <c r="I171" s="33"/>
      <c r="J171" s="33"/>
      <c r="K171" s="33"/>
      <c r="L171" s="33"/>
    </row>
    <row r="172" spans="9:12" x14ac:dyDescent="0.25">
      <c r="I172" s="33"/>
      <c r="J172" s="33"/>
      <c r="K172" s="33"/>
      <c r="L172" s="33"/>
    </row>
    <row r="173" spans="9:12" x14ac:dyDescent="0.25">
      <c r="I173" s="33"/>
      <c r="J173" s="33"/>
      <c r="K173" s="33"/>
      <c r="L173" s="33"/>
    </row>
    <row r="174" spans="9:12" x14ac:dyDescent="0.25">
      <c r="I174" s="33"/>
      <c r="J174" s="33"/>
      <c r="K174" s="33"/>
      <c r="L174" s="33"/>
    </row>
    <row r="175" spans="9:12" x14ac:dyDescent="0.25">
      <c r="I175" s="33"/>
      <c r="J175" s="33"/>
      <c r="K175" s="33"/>
      <c r="L175" s="33"/>
    </row>
    <row r="176" spans="9:12" x14ac:dyDescent="0.25">
      <c r="I176" s="33"/>
      <c r="J176" s="33"/>
      <c r="K176" s="33"/>
      <c r="L176" s="33"/>
    </row>
    <row r="177" spans="9:12" x14ac:dyDescent="0.25">
      <c r="I177" s="33"/>
      <c r="J177" s="33"/>
      <c r="K177" s="33"/>
      <c r="L177" s="33"/>
    </row>
    <row r="178" spans="9:12" x14ac:dyDescent="0.25">
      <c r="I178" s="33"/>
      <c r="J178" s="33"/>
      <c r="K178" s="33"/>
      <c r="L178" s="33"/>
    </row>
    <row r="179" spans="9:12" x14ac:dyDescent="0.25">
      <c r="I179" s="33"/>
      <c r="J179" s="33"/>
      <c r="K179" s="33"/>
      <c r="L179" s="33"/>
    </row>
    <row r="180" spans="9:12" x14ac:dyDescent="0.25">
      <c r="I180" s="33"/>
      <c r="J180" s="33"/>
      <c r="K180" s="33"/>
      <c r="L180" s="33"/>
    </row>
    <row r="181" spans="9:12" x14ac:dyDescent="0.25">
      <c r="I181" s="33"/>
      <c r="J181" s="33"/>
      <c r="K181" s="33"/>
      <c r="L181" s="33"/>
    </row>
    <row r="182" spans="9:12" x14ac:dyDescent="0.25">
      <c r="I182" s="33"/>
      <c r="J182" s="33"/>
      <c r="K182" s="33"/>
      <c r="L182" s="33"/>
    </row>
    <row r="183" spans="9:12" x14ac:dyDescent="0.25">
      <c r="I183" s="33"/>
      <c r="J183" s="33"/>
      <c r="K183" s="33"/>
      <c r="L183" s="33"/>
    </row>
    <row r="184" spans="9:12" x14ac:dyDescent="0.25">
      <c r="I184" s="33"/>
      <c r="J184" s="33"/>
      <c r="K184" s="33"/>
      <c r="L184" s="33"/>
    </row>
    <row r="185" spans="9:12" x14ac:dyDescent="0.25">
      <c r="I185" s="33"/>
      <c r="J185" s="33"/>
      <c r="K185" s="33"/>
      <c r="L185" s="33"/>
    </row>
    <row r="186" spans="9:12" x14ac:dyDescent="0.25">
      <c r="I186" s="33"/>
      <c r="J186" s="33"/>
      <c r="K186" s="33"/>
      <c r="L186" s="33"/>
    </row>
    <row r="187" spans="9:12" x14ac:dyDescent="0.25">
      <c r="I187" s="33"/>
      <c r="J187" s="33"/>
      <c r="K187" s="33"/>
      <c r="L187" s="33"/>
    </row>
    <row r="188" spans="9:12" x14ac:dyDescent="0.25">
      <c r="I188" s="33"/>
      <c r="J188" s="33"/>
      <c r="K188" s="33"/>
      <c r="L188" s="33"/>
    </row>
    <row r="189" spans="9:12" x14ac:dyDescent="0.25">
      <c r="I189" s="33"/>
      <c r="J189" s="33"/>
      <c r="K189" s="33"/>
      <c r="L189" s="33"/>
    </row>
    <row r="190" spans="9:12" x14ac:dyDescent="0.25">
      <c r="I190" s="33"/>
      <c r="J190" s="33"/>
      <c r="K190" s="33"/>
      <c r="L190" s="33"/>
    </row>
    <row r="191" spans="9:12" x14ac:dyDescent="0.25">
      <c r="I191" s="33"/>
      <c r="J191" s="33"/>
      <c r="K191" s="33"/>
      <c r="L191" s="33"/>
    </row>
    <row r="192" spans="9:12" x14ac:dyDescent="0.25">
      <c r="I192" s="33"/>
      <c r="J192" s="33"/>
      <c r="K192" s="33"/>
      <c r="L192" s="33"/>
    </row>
    <row r="193" spans="9:12" x14ac:dyDescent="0.25">
      <c r="I193" s="33"/>
      <c r="J193" s="33"/>
      <c r="K193" s="33"/>
      <c r="L193" s="33"/>
    </row>
    <row r="194" spans="9:12" x14ac:dyDescent="0.25">
      <c r="I194" s="33"/>
      <c r="J194" s="33"/>
      <c r="K194" s="33"/>
      <c r="L194" s="33"/>
    </row>
    <row r="195" spans="9:12" x14ac:dyDescent="0.25">
      <c r="I195" s="33"/>
      <c r="J195" s="33"/>
      <c r="K195" s="33"/>
      <c r="L195" s="33"/>
    </row>
    <row r="196" spans="9:12" x14ac:dyDescent="0.25">
      <c r="I196" s="33"/>
      <c r="J196" s="33"/>
      <c r="K196" s="33"/>
      <c r="L196" s="33"/>
    </row>
    <row r="197" spans="9:12" x14ac:dyDescent="0.25">
      <c r="I197" s="33"/>
      <c r="J197" s="33"/>
      <c r="K197" s="33"/>
      <c r="L197" s="33"/>
    </row>
    <row r="198" spans="9:12" x14ac:dyDescent="0.25">
      <c r="I198" s="33"/>
      <c r="J198" s="33"/>
      <c r="K198" s="33"/>
      <c r="L198" s="33"/>
    </row>
    <row r="199" spans="9:12" x14ac:dyDescent="0.25">
      <c r="I199" s="33"/>
      <c r="J199" s="33"/>
      <c r="K199" s="33"/>
      <c r="L199" s="33"/>
    </row>
    <row r="200" spans="9:12" x14ac:dyDescent="0.25">
      <c r="I200" s="33"/>
      <c r="J200" s="33"/>
      <c r="K200" s="33"/>
      <c r="L200" s="33"/>
    </row>
    <row r="201" spans="9:12" x14ac:dyDescent="0.25">
      <c r="I201" s="33"/>
      <c r="J201" s="33"/>
      <c r="K201" s="33"/>
      <c r="L201" s="33"/>
    </row>
    <row r="202" spans="9:12" x14ac:dyDescent="0.25">
      <c r="I202" s="33"/>
      <c r="J202" s="33"/>
      <c r="K202" s="33"/>
      <c r="L202" s="33"/>
    </row>
    <row r="203" spans="9:12" x14ac:dyDescent="0.25">
      <c r="I203" s="33"/>
      <c r="J203" s="33"/>
      <c r="K203" s="33"/>
      <c r="L203" s="33"/>
    </row>
    <row r="204" spans="9:12" x14ac:dyDescent="0.25">
      <c r="I204" s="33"/>
      <c r="J204" s="33"/>
      <c r="K204" s="33"/>
      <c r="L204" s="33"/>
    </row>
    <row r="205" spans="9:12" x14ac:dyDescent="0.25">
      <c r="I205" s="33"/>
      <c r="J205" s="33"/>
      <c r="K205" s="33"/>
      <c r="L205" s="33"/>
    </row>
    <row r="206" spans="9:12" x14ac:dyDescent="0.25">
      <c r="I206" s="33"/>
      <c r="J206" s="33"/>
      <c r="K206" s="33"/>
      <c r="L206" s="33"/>
    </row>
    <row r="207" spans="9:12" x14ac:dyDescent="0.25">
      <c r="I207" s="33"/>
      <c r="J207" s="33"/>
      <c r="K207" s="33"/>
      <c r="L207" s="33"/>
    </row>
    <row r="208" spans="9:12" x14ac:dyDescent="0.25">
      <c r="I208" s="33"/>
      <c r="J208" s="33"/>
      <c r="K208" s="33"/>
      <c r="L208" s="33"/>
    </row>
    <row r="209" spans="9:12" x14ac:dyDescent="0.25">
      <c r="I209" s="33"/>
      <c r="J209" s="33"/>
      <c r="K209" s="33"/>
      <c r="L209" s="33"/>
    </row>
    <row r="210" spans="9:12" x14ac:dyDescent="0.25">
      <c r="I210" s="33"/>
      <c r="J210" s="33"/>
      <c r="K210" s="33"/>
      <c r="L210" s="33"/>
    </row>
    <row r="211" spans="9:12" x14ac:dyDescent="0.25">
      <c r="I211" s="33"/>
      <c r="J211" s="33"/>
      <c r="K211" s="33"/>
      <c r="L211" s="33"/>
    </row>
    <row r="212" spans="9:12" x14ac:dyDescent="0.25">
      <c r="I212" s="33"/>
      <c r="J212" s="33"/>
      <c r="K212" s="33"/>
      <c r="L212" s="33"/>
    </row>
    <row r="213" spans="9:12" x14ac:dyDescent="0.25">
      <c r="I213" s="33"/>
      <c r="J213" s="33"/>
      <c r="K213" s="33"/>
      <c r="L213" s="33"/>
    </row>
    <row r="214" spans="9:12" x14ac:dyDescent="0.25">
      <c r="I214" s="33"/>
      <c r="J214" s="33"/>
      <c r="K214" s="33"/>
      <c r="L214" s="33"/>
    </row>
    <row r="215" spans="9:12" x14ac:dyDescent="0.25">
      <c r="I215" s="33"/>
      <c r="J215" s="33"/>
      <c r="K215" s="33"/>
      <c r="L215" s="33"/>
    </row>
    <row r="216" spans="9:12" x14ac:dyDescent="0.25">
      <c r="I216" s="33"/>
      <c r="J216" s="33"/>
      <c r="K216" s="33"/>
      <c r="L216" s="33"/>
    </row>
    <row r="217" spans="9:12" x14ac:dyDescent="0.25">
      <c r="I217" s="33"/>
      <c r="J217" s="33"/>
      <c r="K217" s="33"/>
      <c r="L217" s="33"/>
    </row>
    <row r="218" spans="9:12" x14ac:dyDescent="0.25">
      <c r="I218" s="33"/>
      <c r="J218" s="33"/>
      <c r="K218" s="33"/>
      <c r="L218" s="33"/>
    </row>
    <row r="219" spans="9:12" x14ac:dyDescent="0.25">
      <c r="I219" s="33"/>
      <c r="J219" s="33"/>
      <c r="K219" s="33"/>
      <c r="L219" s="33"/>
    </row>
    <row r="220" spans="9:12" x14ac:dyDescent="0.25">
      <c r="I220" s="33"/>
      <c r="J220" s="33"/>
      <c r="K220" s="33"/>
      <c r="L220" s="33"/>
    </row>
    <row r="221" spans="9:12" x14ac:dyDescent="0.25">
      <c r="I221" s="33"/>
      <c r="J221" s="33"/>
      <c r="K221" s="33"/>
      <c r="L221" s="33"/>
    </row>
    <row r="222" spans="9:12" x14ac:dyDescent="0.25">
      <c r="I222" s="33"/>
      <c r="J222" s="33"/>
      <c r="K222" s="33"/>
      <c r="L222" s="33"/>
    </row>
    <row r="223" spans="9:12" x14ac:dyDescent="0.25">
      <c r="I223" s="33"/>
      <c r="J223" s="33"/>
      <c r="K223" s="33"/>
      <c r="L223" s="33"/>
    </row>
    <row r="224" spans="9:12" x14ac:dyDescent="0.25">
      <c r="I224" s="33"/>
      <c r="J224" s="33"/>
      <c r="K224" s="33"/>
      <c r="L224" s="33"/>
    </row>
    <row r="225" spans="9:12" x14ac:dyDescent="0.25">
      <c r="I225" s="33"/>
      <c r="J225" s="33"/>
      <c r="K225" s="33"/>
      <c r="L225" s="33"/>
    </row>
    <row r="226" spans="9:12" x14ac:dyDescent="0.25">
      <c r="I226" s="33"/>
      <c r="J226" s="33"/>
      <c r="K226" s="33"/>
      <c r="L226" s="33"/>
    </row>
    <row r="227" spans="9:12" x14ac:dyDescent="0.25">
      <c r="I227" s="33"/>
      <c r="J227" s="33"/>
      <c r="K227" s="33"/>
      <c r="L227" s="33"/>
    </row>
    <row r="228" spans="9:12" x14ac:dyDescent="0.25">
      <c r="I228" s="33"/>
      <c r="J228" s="33"/>
      <c r="K228" s="33"/>
      <c r="L228" s="33"/>
    </row>
    <row r="229" spans="9:12" x14ac:dyDescent="0.25">
      <c r="I229" s="33"/>
      <c r="J229" s="33"/>
      <c r="K229" s="33"/>
      <c r="L229" s="33"/>
    </row>
    <row r="230" spans="9:12" x14ac:dyDescent="0.25">
      <c r="I230" s="33"/>
      <c r="J230" s="33"/>
      <c r="K230" s="33"/>
      <c r="L230" s="33"/>
    </row>
    <row r="231" spans="9:12" x14ac:dyDescent="0.25">
      <c r="I231" s="33"/>
      <c r="J231" s="33"/>
      <c r="K231" s="33"/>
      <c r="L231" s="33"/>
    </row>
    <row r="232" spans="9:12" x14ac:dyDescent="0.25">
      <c r="I232" s="33"/>
      <c r="J232" s="33"/>
      <c r="K232" s="33"/>
      <c r="L232" s="33"/>
    </row>
    <row r="233" spans="9:12" x14ac:dyDescent="0.25">
      <c r="I233" s="33"/>
      <c r="J233" s="33"/>
      <c r="K233" s="33"/>
      <c r="L233" s="33"/>
    </row>
    <row r="234" spans="9:12" x14ac:dyDescent="0.25">
      <c r="I234" s="33"/>
      <c r="J234" s="33"/>
      <c r="K234" s="33"/>
      <c r="L234" s="33"/>
    </row>
    <row r="235" spans="9:12" x14ac:dyDescent="0.25">
      <c r="I235" s="33"/>
      <c r="J235" s="33"/>
      <c r="K235" s="33"/>
      <c r="L235" s="33"/>
    </row>
    <row r="236" spans="9:12" x14ac:dyDescent="0.25">
      <c r="I236" s="33"/>
      <c r="J236" s="33"/>
      <c r="K236" s="33"/>
      <c r="L236" s="33"/>
    </row>
    <row r="237" spans="9:12" x14ac:dyDescent="0.25">
      <c r="I237" s="33"/>
      <c r="J237" s="33"/>
      <c r="K237" s="33"/>
      <c r="L237" s="33"/>
    </row>
    <row r="238" spans="9:12" x14ac:dyDescent="0.25">
      <c r="I238" s="33"/>
      <c r="J238" s="33"/>
      <c r="K238" s="33"/>
      <c r="L238" s="33"/>
    </row>
    <row r="239" spans="9:12" x14ac:dyDescent="0.25">
      <c r="I239" s="33"/>
      <c r="J239" s="33"/>
      <c r="K239" s="33"/>
      <c r="L239" s="33"/>
    </row>
    <row r="240" spans="9:12" x14ac:dyDescent="0.25">
      <c r="I240" s="33"/>
      <c r="J240" s="33"/>
      <c r="K240" s="33"/>
      <c r="L240" s="33"/>
    </row>
    <row r="241" spans="9:12" x14ac:dyDescent="0.25">
      <c r="I241" s="33"/>
      <c r="J241" s="33"/>
      <c r="K241" s="33"/>
      <c r="L241" s="33"/>
    </row>
    <row r="242" spans="9:12" x14ac:dyDescent="0.25">
      <c r="I242" s="33"/>
      <c r="J242" s="33"/>
      <c r="K242" s="33"/>
      <c r="L242" s="33"/>
    </row>
    <row r="243" spans="9:12" x14ac:dyDescent="0.25">
      <c r="I243" s="33"/>
      <c r="J243" s="33"/>
      <c r="K243" s="33"/>
      <c r="L243" s="33"/>
    </row>
    <row r="244" spans="9:12" x14ac:dyDescent="0.25">
      <c r="I244" s="33"/>
      <c r="J244" s="33"/>
      <c r="K244" s="33"/>
      <c r="L244" s="33"/>
    </row>
    <row r="245" spans="9:12" x14ac:dyDescent="0.25">
      <c r="I245" s="33"/>
      <c r="J245" s="33"/>
      <c r="K245" s="33"/>
      <c r="L245" s="33"/>
    </row>
    <row r="246" spans="9:12" x14ac:dyDescent="0.25">
      <c r="I246" s="33"/>
      <c r="J246" s="33"/>
      <c r="K246" s="33"/>
      <c r="L246" s="33"/>
    </row>
    <row r="247" spans="9:12" x14ac:dyDescent="0.25">
      <c r="I247" s="33"/>
      <c r="J247" s="33"/>
      <c r="K247" s="33"/>
      <c r="L247" s="33"/>
    </row>
    <row r="248" spans="9:12" x14ac:dyDescent="0.25">
      <c r="I248" s="33"/>
      <c r="J248" s="33"/>
      <c r="K248" s="33"/>
      <c r="L248" s="33"/>
    </row>
    <row r="249" spans="9:12" x14ac:dyDescent="0.25">
      <c r="I249" s="33"/>
      <c r="J249" s="33"/>
      <c r="K249" s="33"/>
      <c r="L249" s="33"/>
    </row>
    <row r="250" spans="9:12" x14ac:dyDescent="0.25">
      <c r="I250" s="33"/>
      <c r="J250" s="33"/>
      <c r="K250" s="33"/>
      <c r="L250" s="33"/>
    </row>
    <row r="251" spans="9:12" x14ac:dyDescent="0.25">
      <c r="I251" s="33"/>
      <c r="J251" s="33"/>
      <c r="K251" s="33"/>
      <c r="L251" s="33"/>
    </row>
    <row r="252" spans="9:12" x14ac:dyDescent="0.25">
      <c r="I252" s="33"/>
      <c r="J252" s="33"/>
      <c r="K252" s="33"/>
      <c r="L252" s="33"/>
    </row>
    <row r="253" spans="9:12" x14ac:dyDescent="0.25">
      <c r="I253" s="33"/>
      <c r="J253" s="33"/>
      <c r="K253" s="33"/>
      <c r="L253" s="33"/>
    </row>
    <row r="254" spans="9:12" x14ac:dyDescent="0.25">
      <c r="I254" s="33"/>
      <c r="J254" s="33"/>
      <c r="K254" s="33"/>
      <c r="L254" s="33"/>
    </row>
    <row r="255" spans="9:12" x14ac:dyDescent="0.25">
      <c r="I255" s="33"/>
      <c r="J255" s="33"/>
      <c r="K255" s="33"/>
      <c r="L255" s="33"/>
    </row>
    <row r="256" spans="9:12" x14ac:dyDescent="0.25">
      <c r="I256" s="33"/>
      <c r="J256" s="33"/>
      <c r="K256" s="33"/>
      <c r="L256" s="33"/>
    </row>
    <row r="257" spans="9:12" x14ac:dyDescent="0.25">
      <c r="I257" s="33"/>
      <c r="J257" s="33"/>
      <c r="K257" s="33"/>
      <c r="L257" s="33"/>
    </row>
    <row r="258" spans="9:12" x14ac:dyDescent="0.25">
      <c r="I258" s="33"/>
      <c r="J258" s="33"/>
      <c r="K258" s="33"/>
      <c r="L258" s="33"/>
    </row>
    <row r="259" spans="9:12" x14ac:dyDescent="0.25">
      <c r="I259" s="33"/>
      <c r="J259" s="33"/>
      <c r="K259" s="33"/>
      <c r="L259" s="33"/>
    </row>
    <row r="260" spans="9:12" x14ac:dyDescent="0.25">
      <c r="I260" s="33"/>
      <c r="J260" s="33"/>
      <c r="K260" s="33"/>
      <c r="L260" s="33"/>
    </row>
    <row r="261" spans="9:12" x14ac:dyDescent="0.25">
      <c r="I261" s="33"/>
      <c r="J261" s="33"/>
      <c r="K261" s="33"/>
      <c r="L261" s="33"/>
    </row>
    <row r="262" spans="9:12" x14ac:dyDescent="0.25">
      <c r="I262" s="33"/>
      <c r="J262" s="33"/>
      <c r="K262" s="33"/>
      <c r="L262" s="33"/>
    </row>
    <row r="263" spans="9:12" x14ac:dyDescent="0.25">
      <c r="I263" s="33"/>
      <c r="J263" s="33"/>
      <c r="K263" s="33"/>
      <c r="L263" s="33"/>
    </row>
    <row r="264" spans="9:12" x14ac:dyDescent="0.25">
      <c r="I264" s="33"/>
      <c r="J264" s="33"/>
      <c r="K264" s="33"/>
      <c r="L264" s="33"/>
    </row>
    <row r="265" spans="9:12" x14ac:dyDescent="0.25">
      <c r="I265" s="33"/>
      <c r="J265" s="33"/>
      <c r="K265" s="33"/>
      <c r="L265" s="33"/>
    </row>
    <row r="266" spans="9:12" x14ac:dyDescent="0.25">
      <c r="I266" s="33"/>
      <c r="J266" s="33"/>
      <c r="K266" s="33"/>
      <c r="L266" s="33"/>
    </row>
    <row r="267" spans="9:12" x14ac:dyDescent="0.25">
      <c r="I267" s="33"/>
      <c r="J267" s="33"/>
      <c r="K267" s="33"/>
      <c r="L267" s="33"/>
    </row>
    <row r="268" spans="9:12" x14ac:dyDescent="0.25">
      <c r="I268" s="33"/>
      <c r="J268" s="33"/>
      <c r="K268" s="33"/>
      <c r="L268" s="33"/>
    </row>
    <row r="269" spans="9:12" x14ac:dyDescent="0.25">
      <c r="I269" s="33"/>
      <c r="J269" s="33"/>
      <c r="K269" s="33"/>
      <c r="L269" s="33"/>
    </row>
    <row r="270" spans="9:12" x14ac:dyDescent="0.25">
      <c r="I270" s="33"/>
      <c r="J270" s="33"/>
      <c r="K270" s="33"/>
      <c r="L270" s="33"/>
    </row>
    <row r="271" spans="9:12" x14ac:dyDescent="0.25">
      <c r="I271" s="33"/>
      <c r="J271" s="33"/>
      <c r="K271" s="33"/>
      <c r="L271" s="33"/>
    </row>
    <row r="272" spans="9:12" x14ac:dyDescent="0.25">
      <c r="I272" s="33"/>
      <c r="J272" s="33"/>
      <c r="K272" s="33"/>
      <c r="L272" s="33"/>
    </row>
    <row r="273" spans="9:12" x14ac:dyDescent="0.25">
      <c r="I273" s="33"/>
      <c r="J273" s="33"/>
      <c r="K273" s="33"/>
      <c r="L273" s="33"/>
    </row>
    <row r="274" spans="9:12" x14ac:dyDescent="0.25">
      <c r="I274" s="33"/>
      <c r="J274" s="33"/>
      <c r="K274" s="33"/>
      <c r="L274" s="33"/>
    </row>
    <row r="275" spans="9:12" x14ac:dyDescent="0.25">
      <c r="I275" s="33"/>
      <c r="J275" s="33"/>
      <c r="K275" s="33"/>
      <c r="L275" s="33"/>
    </row>
    <row r="276" spans="9:12" x14ac:dyDescent="0.25">
      <c r="I276" s="33"/>
      <c r="J276" s="33"/>
      <c r="K276" s="33"/>
      <c r="L276" s="33"/>
    </row>
    <row r="277" spans="9:12" x14ac:dyDescent="0.25">
      <c r="I277" s="33"/>
      <c r="J277" s="33"/>
      <c r="K277" s="33"/>
      <c r="L277" s="33"/>
    </row>
    <row r="278" spans="9:12" x14ac:dyDescent="0.25">
      <c r="I278" s="33"/>
      <c r="J278" s="33"/>
      <c r="K278" s="33"/>
      <c r="L278" s="33"/>
    </row>
    <row r="279" spans="9:12" x14ac:dyDescent="0.25">
      <c r="I279" s="33"/>
      <c r="J279" s="33"/>
      <c r="K279" s="33"/>
      <c r="L279" s="33"/>
    </row>
    <row r="280" spans="9:12" x14ac:dyDescent="0.25">
      <c r="I280" s="33"/>
      <c r="J280" s="33"/>
      <c r="K280" s="33"/>
      <c r="L280" s="33"/>
    </row>
    <row r="281" spans="9:12" x14ac:dyDescent="0.25">
      <c r="I281" s="33"/>
      <c r="J281" s="33"/>
      <c r="K281" s="33"/>
      <c r="L281" s="33"/>
    </row>
    <row r="282" spans="9:12" x14ac:dyDescent="0.25">
      <c r="I282" s="33"/>
      <c r="J282" s="33"/>
      <c r="K282" s="33"/>
      <c r="L282" s="33"/>
    </row>
    <row r="283" spans="9:12" x14ac:dyDescent="0.25">
      <c r="I283" s="33"/>
      <c r="J283" s="33"/>
      <c r="K283" s="33"/>
      <c r="L283" s="33"/>
    </row>
    <row r="284" spans="9:12" x14ac:dyDescent="0.25">
      <c r="I284" s="33"/>
      <c r="J284" s="33"/>
      <c r="K284" s="33"/>
      <c r="L284" s="33"/>
    </row>
    <row r="285" spans="9:12" x14ac:dyDescent="0.25">
      <c r="I285" s="33"/>
      <c r="J285" s="33"/>
      <c r="K285" s="33"/>
      <c r="L285" s="33"/>
    </row>
    <row r="286" spans="9:12" x14ac:dyDescent="0.25">
      <c r="I286" s="33"/>
      <c r="J286" s="33"/>
      <c r="K286" s="33"/>
      <c r="L286" s="33"/>
    </row>
    <row r="287" spans="9:12" x14ac:dyDescent="0.25">
      <c r="I287" s="33"/>
      <c r="J287" s="33"/>
      <c r="K287" s="33"/>
      <c r="L287" s="33"/>
    </row>
    <row r="288" spans="9:12" x14ac:dyDescent="0.25">
      <c r="I288" s="33"/>
      <c r="J288" s="33"/>
      <c r="K288" s="33"/>
      <c r="L288" s="33"/>
    </row>
    <row r="289" spans="9:12" x14ac:dyDescent="0.25">
      <c r="I289" s="33"/>
      <c r="J289" s="33"/>
      <c r="K289" s="33"/>
      <c r="L289" s="33"/>
    </row>
    <row r="290" spans="9:12" x14ac:dyDescent="0.25">
      <c r="I290" s="33"/>
      <c r="J290" s="33"/>
      <c r="K290" s="33"/>
      <c r="L290" s="33"/>
    </row>
    <row r="291" spans="9:12" x14ac:dyDescent="0.25">
      <c r="I291" s="33"/>
      <c r="J291" s="33"/>
      <c r="K291" s="33"/>
      <c r="L291" s="33"/>
    </row>
    <row r="292" spans="9:12" x14ac:dyDescent="0.25">
      <c r="I292" s="33"/>
      <c r="J292" s="33"/>
      <c r="K292" s="33"/>
      <c r="L292" s="33"/>
    </row>
    <row r="293" spans="9:12" x14ac:dyDescent="0.25">
      <c r="I293" s="33"/>
      <c r="J293" s="33"/>
      <c r="K293" s="33"/>
      <c r="L293" s="33"/>
    </row>
    <row r="294" spans="9:12" x14ac:dyDescent="0.25">
      <c r="I294" s="33"/>
      <c r="J294" s="33"/>
      <c r="K294" s="33"/>
      <c r="L294" s="33"/>
    </row>
    <row r="295" spans="9:12" x14ac:dyDescent="0.25">
      <c r="I295" s="33"/>
      <c r="J295" s="33"/>
      <c r="K295" s="33"/>
      <c r="L295" s="33"/>
    </row>
    <row r="296" spans="9:12" x14ac:dyDescent="0.25">
      <c r="I296" s="33"/>
      <c r="J296" s="33"/>
      <c r="K296" s="33"/>
      <c r="L296" s="33"/>
    </row>
    <row r="297" spans="9:12" x14ac:dyDescent="0.25">
      <c r="I297" s="33"/>
      <c r="J297" s="33"/>
      <c r="K297" s="33"/>
      <c r="L297" s="33"/>
    </row>
    <row r="298" spans="9:12" x14ac:dyDescent="0.25">
      <c r="I298" s="33"/>
      <c r="J298" s="33"/>
      <c r="K298" s="33"/>
      <c r="L298" s="33"/>
    </row>
    <row r="299" spans="9:12" x14ac:dyDescent="0.25">
      <c r="I299" s="33"/>
      <c r="J299" s="33"/>
      <c r="K299" s="33"/>
      <c r="L299" s="33"/>
    </row>
    <row r="300" spans="9:12" x14ac:dyDescent="0.25">
      <c r="I300" s="33"/>
      <c r="J300" s="33"/>
      <c r="K300" s="33"/>
      <c r="L300" s="33"/>
    </row>
    <row r="301" spans="9:12" x14ac:dyDescent="0.25">
      <c r="I301" s="33"/>
      <c r="J301" s="33"/>
      <c r="K301" s="33"/>
      <c r="L301" s="33"/>
    </row>
    <row r="302" spans="9:12" x14ac:dyDescent="0.25">
      <c r="I302" s="33"/>
      <c r="J302" s="33"/>
      <c r="K302" s="33"/>
      <c r="L302" s="33"/>
    </row>
    <row r="303" spans="9:12" x14ac:dyDescent="0.25">
      <c r="I303" s="33"/>
      <c r="J303" s="33"/>
      <c r="K303" s="33"/>
      <c r="L303" s="33"/>
    </row>
    <row r="304" spans="9:12" x14ac:dyDescent="0.25">
      <c r="I304" s="33"/>
      <c r="J304" s="33"/>
      <c r="K304" s="33"/>
      <c r="L304" s="33"/>
    </row>
    <row r="305" spans="9:12" x14ac:dyDescent="0.25">
      <c r="I305" s="33"/>
      <c r="J305" s="33"/>
      <c r="K305" s="33"/>
      <c r="L305" s="33"/>
    </row>
    <row r="306" spans="9:12" x14ac:dyDescent="0.25">
      <c r="I306" s="33"/>
      <c r="J306" s="33"/>
      <c r="K306" s="33"/>
      <c r="L306" s="33"/>
    </row>
    <row r="307" spans="9:12" x14ac:dyDescent="0.25">
      <c r="I307" s="33"/>
      <c r="J307" s="33"/>
      <c r="K307" s="33"/>
      <c r="L307" s="33"/>
    </row>
    <row r="308" spans="9:12" x14ac:dyDescent="0.25">
      <c r="I308" s="33"/>
      <c r="J308" s="33"/>
      <c r="K308" s="33"/>
      <c r="L308" s="33"/>
    </row>
    <row r="309" spans="9:12" x14ac:dyDescent="0.25">
      <c r="I309" s="33"/>
      <c r="J309" s="33"/>
      <c r="K309" s="33"/>
      <c r="L309" s="33"/>
    </row>
    <row r="310" spans="9:12" x14ac:dyDescent="0.25">
      <c r="I310" s="33"/>
      <c r="J310" s="33"/>
      <c r="K310" s="33"/>
      <c r="L310" s="33"/>
    </row>
    <row r="311" spans="9:12" x14ac:dyDescent="0.25">
      <c r="I311" s="33"/>
      <c r="J311" s="33"/>
      <c r="K311" s="33"/>
      <c r="L311" s="33"/>
    </row>
    <row r="312" spans="9:12" x14ac:dyDescent="0.25">
      <c r="I312" s="33"/>
      <c r="J312" s="33"/>
      <c r="K312" s="33"/>
      <c r="L312" s="33"/>
    </row>
    <row r="313" spans="9:12" x14ac:dyDescent="0.25">
      <c r="I313" s="33"/>
      <c r="J313" s="33"/>
      <c r="K313" s="33"/>
      <c r="L313" s="33"/>
    </row>
    <row r="314" spans="9:12" x14ac:dyDescent="0.25">
      <c r="I314" s="33"/>
      <c r="J314" s="33"/>
      <c r="K314" s="33"/>
      <c r="L314" s="33"/>
    </row>
    <row r="315" spans="9:12" x14ac:dyDescent="0.25">
      <c r="I315" s="33"/>
      <c r="J315" s="33"/>
      <c r="K315" s="33"/>
      <c r="L315" s="33"/>
    </row>
    <row r="316" spans="9:12" x14ac:dyDescent="0.25">
      <c r="I316" s="33"/>
      <c r="J316" s="33"/>
      <c r="K316" s="33"/>
      <c r="L316" s="33"/>
    </row>
    <row r="317" spans="9:12" x14ac:dyDescent="0.25">
      <c r="I317" s="33"/>
      <c r="J317" s="33"/>
      <c r="K317" s="33"/>
      <c r="L317" s="33"/>
    </row>
    <row r="318" spans="9:12" x14ac:dyDescent="0.25">
      <c r="I318" s="33"/>
      <c r="J318" s="33"/>
      <c r="K318" s="33"/>
      <c r="L318" s="33"/>
    </row>
    <row r="319" spans="9:12" x14ac:dyDescent="0.25">
      <c r="I319" s="33"/>
      <c r="J319" s="33"/>
      <c r="K319" s="33"/>
      <c r="L319" s="33"/>
    </row>
    <row r="320" spans="9:12" x14ac:dyDescent="0.25">
      <c r="I320" s="33"/>
      <c r="J320" s="33"/>
      <c r="K320" s="33"/>
      <c r="L320" s="33"/>
    </row>
    <row r="321" spans="9:12" x14ac:dyDescent="0.25">
      <c r="I321" s="33"/>
      <c r="J321" s="33"/>
      <c r="K321" s="33"/>
      <c r="L321" s="33"/>
    </row>
    <row r="322" spans="9:12" x14ac:dyDescent="0.25">
      <c r="I322" s="33"/>
      <c r="J322" s="33"/>
      <c r="K322" s="33"/>
      <c r="L322" s="33"/>
    </row>
    <row r="323" spans="9:12" x14ac:dyDescent="0.25">
      <c r="I323" s="33"/>
      <c r="J323" s="33"/>
      <c r="K323" s="33"/>
      <c r="L323" s="33"/>
    </row>
    <row r="324" spans="9:12" x14ac:dyDescent="0.25">
      <c r="I324" s="33"/>
      <c r="J324" s="33"/>
      <c r="K324" s="33"/>
      <c r="L324" s="33"/>
    </row>
    <row r="325" spans="9:12" x14ac:dyDescent="0.25">
      <c r="I325" s="33"/>
      <c r="J325" s="33"/>
      <c r="K325" s="33"/>
      <c r="L325" s="33"/>
    </row>
    <row r="326" spans="9:12" x14ac:dyDescent="0.25">
      <c r="I326" s="33"/>
      <c r="J326" s="33"/>
      <c r="K326" s="33"/>
      <c r="L326" s="33"/>
    </row>
    <row r="327" spans="9:12" x14ac:dyDescent="0.25">
      <c r="I327" s="33"/>
      <c r="J327" s="33"/>
      <c r="K327" s="33"/>
      <c r="L327" s="33"/>
    </row>
  </sheetData>
  <sheetProtection formatCells="0" insertHyperlinks="0" autoFilter="0"/>
  <autoFilter ref="A4:BK115" xr:uid="{00000000-0001-0000-0200-000000000000}"/>
  <sortState xmlns:xlrd2="http://schemas.microsoft.com/office/spreadsheetml/2017/richdata2" ref="A5:BK115">
    <sortCondition ref="A5"/>
  </sortState>
  <mergeCells count="52">
    <mergeCell ref="BA1:BA4"/>
    <mergeCell ref="BB1:BB4"/>
    <mergeCell ref="BC1:BC4"/>
    <mergeCell ref="AV3:AV4"/>
    <mergeCell ref="AW3:AW4"/>
    <mergeCell ref="AX2:AX4"/>
    <mergeCell ref="AY1:AY4"/>
    <mergeCell ref="AZ1:AZ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2:AP4"/>
    <mergeCell ref="AD3:AD4"/>
    <mergeCell ref="AE3:AE4"/>
    <mergeCell ref="AF3:AF4"/>
    <mergeCell ref="AG3:AG4"/>
    <mergeCell ref="AH2:AH4"/>
    <mergeCell ref="Y3:Y4"/>
    <mergeCell ref="Z3:Z4"/>
    <mergeCell ref="AA3:AA4"/>
    <mergeCell ref="AB3:AB4"/>
    <mergeCell ref="AC2:AC4"/>
    <mergeCell ref="E3:N3"/>
    <mergeCell ref="AI3:AK3"/>
    <mergeCell ref="A3:A4"/>
    <mergeCell ref="B3:B4"/>
    <mergeCell ref="C3:C4"/>
    <mergeCell ref="D3:D4"/>
    <mergeCell ref="O2:O4"/>
    <mergeCell ref="P3:P4"/>
    <mergeCell ref="Q3:Q4"/>
    <mergeCell ref="R3:R4"/>
    <mergeCell ref="S3:S4"/>
    <mergeCell ref="T2:T4"/>
    <mergeCell ref="U3:U4"/>
    <mergeCell ref="V2:V4"/>
    <mergeCell ref="W3:W4"/>
    <mergeCell ref="X3:X4"/>
    <mergeCell ref="D1:V1"/>
    <mergeCell ref="W1:AW1"/>
    <mergeCell ref="D2:N2"/>
    <mergeCell ref="P2:S2"/>
    <mergeCell ref="W2:Z2"/>
    <mergeCell ref="AD2:AG2"/>
    <mergeCell ref="AI2:AO2"/>
    <mergeCell ref="AQ2:AW2"/>
  </mergeCells>
  <phoneticPr fontId="7" type="noConversion"/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BM1048576"/>
  <sheetViews>
    <sheetView tabSelected="1" zoomScale="115" zoomScaleNormal="115" workbookViewId="0">
      <pane xSplit="3" topLeftCell="S1" activePane="topRight" state="frozen"/>
      <selection pane="topRight" activeCell="B5" sqref="B5:B47"/>
    </sheetView>
  </sheetViews>
  <sheetFormatPr defaultColWidth="9" defaultRowHeight="13" x14ac:dyDescent="0.25"/>
  <cols>
    <col min="1" max="1" width="19.83203125" style="2" customWidth="1"/>
    <col min="2" max="2" width="6.58203125" style="2" customWidth="1"/>
    <col min="3" max="4" width="12.58203125" style="2" customWidth="1"/>
    <col min="5" max="5" width="11.83203125" style="2" customWidth="1"/>
    <col min="6" max="6" width="15.58203125" style="2" customWidth="1"/>
    <col min="7" max="8" width="11.83203125" style="2" customWidth="1"/>
    <col min="9" max="9" width="10" style="1" customWidth="1"/>
    <col min="10" max="10" width="11.83203125" style="1" customWidth="1"/>
    <col min="11" max="12" width="13.83203125" style="1" customWidth="1"/>
    <col min="13" max="13" width="10" style="2" customWidth="1"/>
    <col min="14" max="14" width="13.83203125" style="2" customWidth="1"/>
    <col min="15" max="15" width="11.5" style="2" customWidth="1"/>
    <col min="16" max="16" width="8.58203125" style="2" customWidth="1"/>
    <col min="17" max="17" width="10.58203125" style="2" customWidth="1"/>
    <col min="18" max="18" width="36.08203125" style="2" customWidth="1"/>
    <col min="19" max="19" width="12.58203125" style="2" customWidth="1"/>
    <col min="20" max="20" width="6.83203125" style="2" customWidth="1"/>
    <col min="21" max="21" width="32.58203125" style="2" customWidth="1"/>
    <col min="22" max="22" width="6.83203125" style="2" customWidth="1"/>
    <col min="23" max="23" width="82.08203125" style="2" customWidth="1"/>
    <col min="24" max="24" width="8.58203125" style="2" customWidth="1"/>
    <col min="25" max="25" width="48.33203125" style="2" customWidth="1"/>
    <col min="26" max="26" width="12.58203125" style="2" customWidth="1"/>
    <col min="27" max="27" width="76.08203125" style="2" customWidth="1"/>
    <col min="28" max="28" width="22.58203125" style="2" customWidth="1"/>
    <col min="29" max="29" width="18.58203125" style="2" customWidth="1"/>
    <col min="30" max="30" width="25.33203125" style="2" customWidth="1"/>
    <col min="31" max="31" width="18.58203125" style="2" customWidth="1"/>
    <col min="32" max="32" width="14.58203125" style="2" customWidth="1"/>
    <col min="33" max="34" width="18.58203125" style="2" customWidth="1"/>
    <col min="35" max="36" width="92.83203125" style="2" customWidth="1"/>
    <col min="37" max="37" width="8.33203125" style="2" customWidth="1"/>
    <col min="38" max="38" width="19.08203125" style="2" customWidth="1"/>
    <col min="39" max="39" width="5.08203125" style="2" customWidth="1"/>
    <col min="40" max="40" width="22.58203125" style="2" customWidth="1"/>
    <col min="41" max="41" width="5.08203125" style="2" customWidth="1"/>
    <col min="42" max="42" width="20.58203125" style="2" customWidth="1"/>
    <col min="43" max="43" width="28.33203125" style="3" customWidth="1"/>
    <col min="44" max="44" width="5.08203125" style="2" customWidth="1"/>
    <col min="45" max="45" width="8.58203125" style="2" customWidth="1"/>
    <col min="46" max="46" width="113.08203125" style="2" customWidth="1"/>
    <col min="47" max="47" width="12.58203125" style="2" customWidth="1"/>
    <col min="48" max="48" width="19.58203125" style="2" customWidth="1"/>
    <col min="49" max="49" width="16.58203125" style="2" customWidth="1"/>
    <col min="50" max="50" width="18.58203125" style="2" customWidth="1"/>
    <col min="51" max="51" width="14.58203125" style="2" customWidth="1"/>
    <col min="52" max="52" width="18.58203125" style="2" customWidth="1"/>
    <col min="53" max="53" width="11.5" style="2" customWidth="1"/>
    <col min="54" max="54" width="8.58203125" style="2" customWidth="1"/>
    <col min="55" max="55" width="10.58203125" style="2" customWidth="1"/>
    <col min="56" max="65" width="10.33203125" style="2" customWidth="1"/>
    <col min="66" max="16384" width="9" style="2"/>
  </cols>
  <sheetData>
    <row r="1" spans="1:65" x14ac:dyDescent="0.25">
      <c r="A1" s="4"/>
      <c r="B1" s="4"/>
      <c r="C1" s="5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7" t="s">
        <v>1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0"/>
      <c r="AY1" s="88" t="s">
        <v>2</v>
      </c>
      <c r="AZ1" s="89" t="s">
        <v>3</v>
      </c>
      <c r="BA1" s="85" t="s">
        <v>4</v>
      </c>
      <c r="BB1" s="86" t="s">
        <v>5</v>
      </c>
      <c r="BC1" s="87" t="s">
        <v>6</v>
      </c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25">
      <c r="A2" s="4"/>
      <c r="B2" s="4"/>
      <c r="C2" s="5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 t="s">
        <v>8</v>
      </c>
      <c r="P2" s="69" t="s">
        <v>9</v>
      </c>
      <c r="Q2" s="69"/>
      <c r="R2" s="69"/>
      <c r="S2" s="69"/>
      <c r="T2" s="69" t="s">
        <v>8</v>
      </c>
      <c r="U2" s="11" t="s">
        <v>10</v>
      </c>
      <c r="V2" s="82" t="s">
        <v>8</v>
      </c>
      <c r="W2" s="84" t="s">
        <v>11</v>
      </c>
      <c r="X2" s="84"/>
      <c r="Y2" s="84"/>
      <c r="Z2" s="84"/>
      <c r="AA2" s="12"/>
      <c r="AB2" s="12"/>
      <c r="AC2" s="84" t="s">
        <v>12</v>
      </c>
      <c r="AD2" s="73" t="s">
        <v>13</v>
      </c>
      <c r="AE2" s="73"/>
      <c r="AF2" s="73"/>
      <c r="AG2" s="73"/>
      <c r="AH2" s="73" t="s">
        <v>14</v>
      </c>
      <c r="AI2" s="74" t="s">
        <v>15</v>
      </c>
      <c r="AJ2" s="74"/>
      <c r="AK2" s="74"/>
      <c r="AL2" s="74"/>
      <c r="AM2" s="74"/>
      <c r="AN2" s="74"/>
      <c r="AO2" s="74"/>
      <c r="AP2" s="74" t="s">
        <v>16</v>
      </c>
      <c r="AQ2" s="75" t="s">
        <v>17</v>
      </c>
      <c r="AR2" s="75"/>
      <c r="AS2" s="75"/>
      <c r="AT2" s="75"/>
      <c r="AU2" s="75"/>
      <c r="AV2" s="75"/>
      <c r="AW2" s="75"/>
      <c r="AX2" s="75" t="s">
        <v>18</v>
      </c>
      <c r="AY2" s="77"/>
      <c r="AZ2" s="77"/>
      <c r="BA2" s="77"/>
      <c r="BB2" s="77"/>
      <c r="BC2" s="77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spans="1:65" x14ac:dyDescent="0.25">
      <c r="A3" s="78" t="s">
        <v>19</v>
      </c>
      <c r="B3" s="78" t="s">
        <v>20</v>
      </c>
      <c r="C3" s="79" t="s">
        <v>21</v>
      </c>
      <c r="D3" s="68" t="s">
        <v>22</v>
      </c>
      <c r="E3" s="76" t="s">
        <v>23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69" t="s">
        <v>24</v>
      </c>
      <c r="Q3" s="69" t="s">
        <v>25</v>
      </c>
      <c r="R3" s="69" t="s">
        <v>26</v>
      </c>
      <c r="S3" s="69" t="s">
        <v>27</v>
      </c>
      <c r="T3" s="77"/>
      <c r="U3" s="82" t="s">
        <v>28</v>
      </c>
      <c r="V3" s="77"/>
      <c r="W3" s="84" t="s">
        <v>29</v>
      </c>
      <c r="X3" s="84" t="s">
        <v>30</v>
      </c>
      <c r="Y3" s="84" t="s">
        <v>31</v>
      </c>
      <c r="Z3" s="84" t="s">
        <v>32</v>
      </c>
      <c r="AA3" s="84" t="s">
        <v>33</v>
      </c>
      <c r="AB3" s="84" t="s">
        <v>34</v>
      </c>
      <c r="AC3" s="77"/>
      <c r="AD3" s="73" t="s">
        <v>35</v>
      </c>
      <c r="AE3" s="73" t="s">
        <v>36</v>
      </c>
      <c r="AF3" s="73" t="s">
        <v>37</v>
      </c>
      <c r="AG3" s="73" t="s">
        <v>38</v>
      </c>
      <c r="AH3" s="77"/>
      <c r="AI3" s="74" t="s">
        <v>39</v>
      </c>
      <c r="AJ3" s="77"/>
      <c r="AK3" s="77"/>
      <c r="AL3" s="74" t="s">
        <v>40</v>
      </c>
      <c r="AM3" s="74" t="s">
        <v>41</v>
      </c>
      <c r="AN3" s="74" t="s">
        <v>42</v>
      </c>
      <c r="AO3" s="74" t="s">
        <v>41</v>
      </c>
      <c r="AP3" s="77"/>
      <c r="AQ3" s="75" t="s">
        <v>43</v>
      </c>
      <c r="AR3" s="75" t="s">
        <v>41</v>
      </c>
      <c r="AS3" s="75" t="s">
        <v>44</v>
      </c>
      <c r="AT3" s="75" t="s">
        <v>45</v>
      </c>
      <c r="AU3" s="75" t="s">
        <v>46</v>
      </c>
      <c r="AV3" s="75" t="s">
        <v>47</v>
      </c>
      <c r="AW3" s="75" t="s">
        <v>48</v>
      </c>
      <c r="AX3" s="77"/>
      <c r="AY3" s="77"/>
      <c r="AZ3" s="77"/>
      <c r="BA3" s="77"/>
      <c r="BB3" s="77"/>
      <c r="BC3" s="77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1:65" x14ac:dyDescent="0.25">
      <c r="A4" s="77"/>
      <c r="B4" s="77"/>
      <c r="C4" s="80"/>
      <c r="D4" s="77"/>
      <c r="E4" s="6" t="s">
        <v>49</v>
      </c>
      <c r="F4" s="6" t="s">
        <v>50</v>
      </c>
      <c r="G4" s="6" t="s">
        <v>51</v>
      </c>
      <c r="H4" s="6" t="s">
        <v>52</v>
      </c>
      <c r="I4" s="6" t="s">
        <v>276</v>
      </c>
      <c r="J4" s="6" t="s">
        <v>54</v>
      </c>
      <c r="K4" s="6" t="s">
        <v>55</v>
      </c>
      <c r="L4" s="6" t="s">
        <v>56</v>
      </c>
      <c r="M4" s="6" t="s">
        <v>23</v>
      </c>
      <c r="N4" s="6" t="s">
        <v>57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21" t="s">
        <v>58</v>
      </c>
      <c r="AJ4" s="21" t="s">
        <v>59</v>
      </c>
      <c r="AK4" s="22" t="s">
        <v>60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idden="1" x14ac:dyDescent="0.25">
      <c r="A5" s="4" t="s">
        <v>745</v>
      </c>
      <c r="B5" s="4" t="s">
        <v>746</v>
      </c>
      <c r="C5" s="4" t="s">
        <v>747</v>
      </c>
      <c r="D5" s="7">
        <v>60.082790697674398</v>
      </c>
      <c r="E5" s="7" t="s">
        <v>65</v>
      </c>
      <c r="F5" s="7">
        <v>12</v>
      </c>
      <c r="G5" s="7" t="s">
        <v>64</v>
      </c>
      <c r="H5" s="7">
        <v>8</v>
      </c>
      <c r="I5" s="4"/>
      <c r="J5" s="4"/>
      <c r="K5" s="4"/>
      <c r="L5" s="4"/>
      <c r="M5" s="8"/>
      <c r="N5" s="4">
        <f>(F5+H5+I5+K5+M5)</f>
        <v>20</v>
      </c>
      <c r="O5" s="4">
        <f>(D5+N5)*0.3</f>
        <v>24.024837209302319</v>
      </c>
      <c r="P5" s="4">
        <v>3.33</v>
      </c>
      <c r="Q5" s="4">
        <f t="shared" ref="Q5:Q47" si="0">P5*10+50</f>
        <v>83.3</v>
      </c>
      <c r="R5" s="4"/>
      <c r="S5" s="4"/>
      <c r="T5" s="4">
        <f t="shared" ref="T5:T47" si="1">(Q5+S5)*0.6</f>
        <v>49.98</v>
      </c>
      <c r="U5" s="4">
        <v>67.5</v>
      </c>
      <c r="V5" s="13">
        <v>6.75</v>
      </c>
      <c r="W5" s="4"/>
      <c r="X5" s="4"/>
      <c r="Y5" s="4"/>
      <c r="Z5" s="4"/>
      <c r="AA5" s="17"/>
      <c r="AB5" s="17"/>
      <c r="AC5" s="4">
        <f t="shared" ref="AC5:AC47" si="2">X5+Z5+AB5</f>
        <v>0</v>
      </c>
      <c r="AD5" s="4"/>
      <c r="AE5" s="4"/>
      <c r="AF5" s="4"/>
      <c r="AG5" s="4"/>
      <c r="AH5" s="4">
        <f>AE5+AG5</f>
        <v>0</v>
      </c>
      <c r="AI5" s="4"/>
      <c r="AJ5" s="4"/>
      <c r="AK5" s="4"/>
      <c r="AL5" s="4"/>
      <c r="AM5" s="4"/>
      <c r="AN5" s="4" t="s">
        <v>1324</v>
      </c>
      <c r="AO5" s="8">
        <v>0.05</v>
      </c>
      <c r="AP5" s="4">
        <f t="shared" ref="AP5:AP47" si="3">SUM(AK5,AM5,AO5)</f>
        <v>0.05</v>
      </c>
      <c r="AQ5" s="4"/>
      <c r="AR5" s="8"/>
      <c r="AS5" s="4"/>
      <c r="AT5" s="4"/>
      <c r="AU5" s="4"/>
      <c r="AV5" s="8"/>
      <c r="AW5" s="8"/>
      <c r="AX5" s="4">
        <f>AU5+AW5+AR5</f>
        <v>0</v>
      </c>
      <c r="AY5" s="4">
        <f t="shared" ref="AY5:AY47" si="4">O5+T5+V5</f>
        <v>80.754837209302309</v>
      </c>
      <c r="AZ5" s="4">
        <f t="shared" ref="AZ5:AZ47" si="5">AC5+AH5+AP5+AX5</f>
        <v>0.05</v>
      </c>
      <c r="BA5" s="4">
        <f t="shared" ref="BA5:BA47" si="6">AY5+AZ5</f>
        <v>80.804837209302306</v>
      </c>
      <c r="BB5" s="4">
        <f t="shared" ref="BB5:BB47" si="7">RANK(P5,P:P)</f>
        <v>25</v>
      </c>
      <c r="BC5" s="4">
        <f>RANK(BA5,BA:BA)</f>
        <v>29</v>
      </c>
      <c r="BD5" s="28">
        <f>RANK(T5,T:T)</f>
        <v>25</v>
      </c>
      <c r="BE5" s="1"/>
      <c r="BF5" s="1"/>
      <c r="BG5" s="1"/>
      <c r="BH5" s="1"/>
      <c r="BI5" s="1"/>
      <c r="BJ5" s="1"/>
      <c r="BK5" s="1"/>
      <c r="BL5" s="1"/>
      <c r="BM5" s="1"/>
    </row>
    <row r="6" spans="1:65" hidden="1" x14ac:dyDescent="0.25">
      <c r="A6" s="4" t="s">
        <v>745</v>
      </c>
      <c r="B6" s="4" t="s">
        <v>748</v>
      </c>
      <c r="C6" s="4" t="s">
        <v>749</v>
      </c>
      <c r="D6" s="7">
        <v>56.679069767441902</v>
      </c>
      <c r="E6" s="7" t="s">
        <v>65</v>
      </c>
      <c r="F6" s="7">
        <v>12</v>
      </c>
      <c r="G6" s="7" t="s">
        <v>64</v>
      </c>
      <c r="H6" s="7">
        <v>8</v>
      </c>
      <c r="I6" s="4">
        <v>1.8</v>
      </c>
      <c r="J6" s="4"/>
      <c r="K6" s="4"/>
      <c r="L6" s="4"/>
      <c r="M6" s="8"/>
      <c r="N6" s="4">
        <f t="shared" ref="N6:N47" si="8">(F6+H6+I6+K6+M6)</f>
        <v>21.8</v>
      </c>
      <c r="O6" s="4">
        <f t="shared" ref="O6:O47" si="9">(D6+N6)*0.3</f>
        <v>23.543720930232571</v>
      </c>
      <c r="P6" s="4">
        <v>2.0569999999999999</v>
      </c>
      <c r="Q6" s="4">
        <f t="shared" si="0"/>
        <v>70.569999999999993</v>
      </c>
      <c r="R6" s="4"/>
      <c r="S6" s="4"/>
      <c r="T6" s="4">
        <f t="shared" si="1"/>
        <v>42.341999999999992</v>
      </c>
      <c r="U6" s="4">
        <v>69.5</v>
      </c>
      <c r="V6" s="13">
        <v>6.95</v>
      </c>
      <c r="W6" s="4"/>
      <c r="X6" s="4"/>
      <c r="Y6" s="4"/>
      <c r="Z6" s="4"/>
      <c r="AA6" s="18"/>
      <c r="AB6" s="18"/>
      <c r="AC6" s="4">
        <f t="shared" si="2"/>
        <v>0</v>
      </c>
      <c r="AD6" s="4"/>
      <c r="AE6" s="4"/>
      <c r="AF6" s="4"/>
      <c r="AG6" s="4"/>
      <c r="AH6" s="4">
        <f t="shared" ref="AH6:AH47" si="10">AE6+AG6</f>
        <v>0</v>
      </c>
      <c r="AI6" s="4"/>
      <c r="AJ6" s="4"/>
      <c r="AK6" s="4"/>
      <c r="AL6" s="4"/>
      <c r="AM6" s="4"/>
      <c r="AN6" s="4" t="s">
        <v>1324</v>
      </c>
      <c r="AO6" s="8">
        <v>0.05</v>
      </c>
      <c r="AP6" s="4">
        <f t="shared" si="3"/>
        <v>0.05</v>
      </c>
      <c r="AQ6" s="4"/>
      <c r="AR6" s="8"/>
      <c r="AS6" s="4"/>
      <c r="AT6" s="4"/>
      <c r="AU6" s="4"/>
      <c r="AV6" s="8"/>
      <c r="AW6" s="8"/>
      <c r="AX6" s="4">
        <f t="shared" ref="AX6:AX47" si="11">AU6+AW6+AR6</f>
        <v>0</v>
      </c>
      <c r="AY6" s="4">
        <f t="shared" si="4"/>
        <v>72.835720930232569</v>
      </c>
      <c r="AZ6" s="4">
        <f t="shared" si="5"/>
        <v>0.05</v>
      </c>
      <c r="BA6" s="4">
        <f t="shared" si="6"/>
        <v>72.885720930232566</v>
      </c>
      <c r="BB6" s="4">
        <f t="shared" si="7"/>
        <v>42</v>
      </c>
      <c r="BC6" s="4">
        <f t="shared" ref="BC6:BC47" si="12">RANK(BA6,BA:BA)</f>
        <v>41</v>
      </c>
      <c r="BD6" s="28">
        <f t="shared" ref="BD6:BD47" si="13">RANK(T6,T:T)</f>
        <v>42</v>
      </c>
      <c r="BE6" s="1"/>
      <c r="BF6" s="1"/>
      <c r="BG6" s="1"/>
      <c r="BH6" s="1"/>
      <c r="BI6" s="1"/>
      <c r="BJ6" s="1"/>
      <c r="BK6" s="1"/>
      <c r="BL6" s="1"/>
      <c r="BM6" s="1"/>
    </row>
    <row r="7" spans="1:65" hidden="1" x14ac:dyDescent="0.25">
      <c r="A7" s="4" t="s">
        <v>745</v>
      </c>
      <c r="B7" s="4" t="s">
        <v>750</v>
      </c>
      <c r="C7" s="4" t="s">
        <v>751</v>
      </c>
      <c r="D7" s="7">
        <v>61.008372093023297</v>
      </c>
      <c r="E7" s="7" t="s">
        <v>65</v>
      </c>
      <c r="F7" s="7">
        <v>12</v>
      </c>
      <c r="G7" s="7" t="s">
        <v>64</v>
      </c>
      <c r="H7" s="7">
        <v>8</v>
      </c>
      <c r="I7" s="4"/>
      <c r="J7" s="4"/>
      <c r="K7" s="4"/>
      <c r="L7" s="4"/>
      <c r="M7" s="8"/>
      <c r="N7" s="4">
        <f t="shared" si="8"/>
        <v>20</v>
      </c>
      <c r="O7" s="4">
        <f t="shared" si="9"/>
        <v>24.302511627906988</v>
      </c>
      <c r="P7" s="4">
        <v>3.3879999999999999</v>
      </c>
      <c r="Q7" s="4">
        <f t="shared" si="0"/>
        <v>83.88</v>
      </c>
      <c r="R7" s="4"/>
      <c r="S7" s="4"/>
      <c r="T7" s="4">
        <f t="shared" si="1"/>
        <v>50.327999999999996</v>
      </c>
      <c r="U7" s="4">
        <v>60</v>
      </c>
      <c r="V7" s="13">
        <v>6</v>
      </c>
      <c r="W7" s="4" t="s">
        <v>752</v>
      </c>
      <c r="X7" s="4">
        <v>0.8</v>
      </c>
      <c r="Y7" s="4"/>
      <c r="Z7" s="4"/>
      <c r="AA7" s="18"/>
      <c r="AB7" s="18"/>
      <c r="AC7" s="4">
        <f t="shared" si="2"/>
        <v>0.8</v>
      </c>
      <c r="AD7" s="4"/>
      <c r="AE7" s="4"/>
      <c r="AF7" s="4"/>
      <c r="AG7" s="4"/>
      <c r="AH7" s="4">
        <f t="shared" si="10"/>
        <v>0</v>
      </c>
      <c r="AI7" s="4"/>
      <c r="AJ7" s="4"/>
      <c r="AK7" s="4"/>
      <c r="AL7" s="4"/>
      <c r="AM7" s="4"/>
      <c r="AN7" s="4" t="s">
        <v>1324</v>
      </c>
      <c r="AO7" s="8">
        <v>0.05</v>
      </c>
      <c r="AP7" s="4">
        <f t="shared" si="3"/>
        <v>0.05</v>
      </c>
      <c r="AQ7" s="4"/>
      <c r="AR7" s="8"/>
      <c r="AS7" s="4"/>
      <c r="AT7" s="4"/>
      <c r="AU7" s="4"/>
      <c r="AV7" s="8"/>
      <c r="AW7" s="8"/>
      <c r="AX7" s="4">
        <f t="shared" si="11"/>
        <v>0</v>
      </c>
      <c r="AY7" s="4">
        <f t="shared" si="4"/>
        <v>80.630511627906984</v>
      </c>
      <c r="AZ7" s="4">
        <f t="shared" si="5"/>
        <v>0.85000000000000009</v>
      </c>
      <c r="BA7" s="4">
        <f t="shared" si="6"/>
        <v>81.480511627906978</v>
      </c>
      <c r="BB7" s="4">
        <f t="shared" si="7"/>
        <v>24</v>
      </c>
      <c r="BC7" s="4">
        <f t="shared" si="12"/>
        <v>26</v>
      </c>
      <c r="BD7" s="28">
        <f t="shared" si="13"/>
        <v>24</v>
      </c>
      <c r="BE7" s="1"/>
      <c r="BF7" s="1"/>
      <c r="BG7" s="1"/>
      <c r="BH7" s="1"/>
      <c r="BI7" s="1"/>
      <c r="BJ7" s="1"/>
      <c r="BK7" s="1"/>
      <c r="BL7" s="1"/>
      <c r="BM7" s="1"/>
    </row>
    <row r="8" spans="1:65" hidden="1" x14ac:dyDescent="0.25">
      <c r="A8" s="4" t="s">
        <v>745</v>
      </c>
      <c r="B8" s="4" t="s">
        <v>753</v>
      </c>
      <c r="C8" s="4" t="s">
        <v>754</v>
      </c>
      <c r="D8" s="7">
        <v>61.013953488372103</v>
      </c>
      <c r="E8" s="7" t="s">
        <v>65</v>
      </c>
      <c r="F8" s="7">
        <v>12</v>
      </c>
      <c r="G8" s="7" t="s">
        <v>65</v>
      </c>
      <c r="H8" s="7">
        <v>9</v>
      </c>
      <c r="I8" s="4">
        <v>3.6749999999999998</v>
      </c>
      <c r="J8" s="4"/>
      <c r="K8" s="4"/>
      <c r="L8" s="4"/>
      <c r="M8" s="8"/>
      <c r="N8" s="4">
        <f t="shared" si="8"/>
        <v>24.675000000000001</v>
      </c>
      <c r="O8" s="4">
        <f t="shared" si="9"/>
        <v>25.706686046511631</v>
      </c>
      <c r="P8" s="4">
        <v>4.0460000000000003</v>
      </c>
      <c r="Q8" s="4">
        <f t="shared" si="0"/>
        <v>90.460000000000008</v>
      </c>
      <c r="R8" s="4"/>
      <c r="S8" s="4"/>
      <c r="T8" s="4">
        <f t="shared" si="1"/>
        <v>54.276000000000003</v>
      </c>
      <c r="U8" s="4">
        <v>68.5</v>
      </c>
      <c r="V8" s="13">
        <v>6.85</v>
      </c>
      <c r="W8" s="4" t="s">
        <v>755</v>
      </c>
      <c r="X8" s="4">
        <v>11.5</v>
      </c>
      <c r="Y8" s="4"/>
      <c r="Z8" s="4"/>
      <c r="AA8" s="18" t="s">
        <v>756</v>
      </c>
      <c r="AB8" s="18">
        <v>1.45</v>
      </c>
      <c r="AC8" s="4">
        <f t="shared" si="2"/>
        <v>12.95</v>
      </c>
      <c r="AD8" s="4"/>
      <c r="AE8" s="4"/>
      <c r="AF8" s="4"/>
      <c r="AG8" s="4"/>
      <c r="AH8" s="4">
        <f t="shared" si="10"/>
        <v>0</v>
      </c>
      <c r="AI8" s="4" t="s">
        <v>757</v>
      </c>
      <c r="AJ8" s="4" t="s">
        <v>757</v>
      </c>
      <c r="AK8" s="4">
        <v>1.8</v>
      </c>
      <c r="AL8" s="4"/>
      <c r="AM8" s="4"/>
      <c r="AN8" s="4" t="s">
        <v>1324</v>
      </c>
      <c r="AO8" s="8">
        <v>0.05</v>
      </c>
      <c r="AP8" s="4">
        <f t="shared" si="3"/>
        <v>1.85</v>
      </c>
      <c r="AQ8" s="4"/>
      <c r="AR8" s="8"/>
      <c r="AS8" s="4"/>
      <c r="AT8" s="4"/>
      <c r="AU8" s="4"/>
      <c r="AV8" s="8"/>
      <c r="AW8" s="8"/>
      <c r="AX8" s="4">
        <f t="shared" si="11"/>
        <v>0</v>
      </c>
      <c r="AY8" s="4">
        <f t="shared" si="4"/>
        <v>86.832686046511625</v>
      </c>
      <c r="AZ8" s="4">
        <f t="shared" si="5"/>
        <v>14.799999999999999</v>
      </c>
      <c r="BA8" s="4">
        <f t="shared" si="6"/>
        <v>101.63268604651162</v>
      </c>
      <c r="BB8" s="4">
        <f t="shared" si="7"/>
        <v>6</v>
      </c>
      <c r="BC8" s="4">
        <f t="shared" si="12"/>
        <v>4</v>
      </c>
      <c r="BD8" s="28">
        <f t="shared" si="13"/>
        <v>6</v>
      </c>
      <c r="BE8" s="1"/>
      <c r="BF8" s="1"/>
      <c r="BG8" s="1"/>
      <c r="BH8" s="1"/>
      <c r="BI8" s="1"/>
      <c r="BJ8" s="1"/>
      <c r="BK8" s="1"/>
      <c r="BL8" s="1"/>
      <c r="BM8" s="1"/>
    </row>
    <row r="9" spans="1:65" hidden="1" x14ac:dyDescent="0.25">
      <c r="A9" s="4" t="s">
        <v>745</v>
      </c>
      <c r="B9" s="4" t="s">
        <v>758</v>
      </c>
      <c r="C9" s="4" t="s">
        <v>759</v>
      </c>
      <c r="D9" s="7">
        <v>61.162790697674403</v>
      </c>
      <c r="E9" s="7" t="s">
        <v>65</v>
      </c>
      <c r="F9" s="7">
        <v>12</v>
      </c>
      <c r="G9" s="7" t="s">
        <v>65</v>
      </c>
      <c r="H9" s="7">
        <v>9</v>
      </c>
      <c r="I9" s="4"/>
      <c r="J9" s="4"/>
      <c r="K9" s="4"/>
      <c r="L9" s="4"/>
      <c r="M9" s="8"/>
      <c r="N9" s="4">
        <f t="shared" si="8"/>
        <v>21</v>
      </c>
      <c r="O9" s="4">
        <f t="shared" si="9"/>
        <v>24.648837209302322</v>
      </c>
      <c r="P9" s="4">
        <v>2.327</v>
      </c>
      <c r="Q9" s="4">
        <f t="shared" si="0"/>
        <v>73.27</v>
      </c>
      <c r="R9" s="4"/>
      <c r="S9" s="4"/>
      <c r="T9" s="4">
        <f t="shared" si="1"/>
        <v>43.961999999999996</v>
      </c>
      <c r="U9" s="4">
        <v>62.5</v>
      </c>
      <c r="V9" s="13">
        <v>6.25</v>
      </c>
      <c r="W9" s="4"/>
      <c r="X9" s="4"/>
      <c r="Y9" s="4"/>
      <c r="Z9" s="4"/>
      <c r="AA9" s="18"/>
      <c r="AB9" s="18"/>
      <c r="AC9" s="4">
        <f t="shared" si="2"/>
        <v>0</v>
      </c>
      <c r="AD9" s="4"/>
      <c r="AE9" s="4"/>
      <c r="AF9" s="4"/>
      <c r="AG9" s="4"/>
      <c r="AH9" s="4">
        <f t="shared" si="10"/>
        <v>0</v>
      </c>
      <c r="AI9" s="4"/>
      <c r="AJ9" s="4"/>
      <c r="AK9" s="4"/>
      <c r="AL9" s="4"/>
      <c r="AM9" s="4"/>
      <c r="AN9" s="4" t="s">
        <v>1324</v>
      </c>
      <c r="AO9" s="8">
        <v>0.05</v>
      </c>
      <c r="AP9" s="4">
        <f t="shared" si="3"/>
        <v>0.05</v>
      </c>
      <c r="AQ9" s="4"/>
      <c r="AR9" s="8"/>
      <c r="AS9" s="4"/>
      <c r="AT9" s="4"/>
      <c r="AU9" s="4"/>
      <c r="AV9" s="8"/>
      <c r="AW9" s="8"/>
      <c r="AX9" s="4">
        <f t="shared" si="11"/>
        <v>0</v>
      </c>
      <c r="AY9" s="4">
        <f t="shared" si="4"/>
        <v>74.860837209302318</v>
      </c>
      <c r="AZ9" s="4">
        <f t="shared" si="5"/>
        <v>0.05</v>
      </c>
      <c r="BA9" s="4">
        <f t="shared" si="6"/>
        <v>74.910837209302315</v>
      </c>
      <c r="BB9" s="4">
        <f t="shared" si="7"/>
        <v>39</v>
      </c>
      <c r="BC9" s="4">
        <f t="shared" si="12"/>
        <v>40</v>
      </c>
      <c r="BD9" s="28">
        <f t="shared" si="13"/>
        <v>39</v>
      </c>
      <c r="BE9" s="1"/>
      <c r="BF9" s="1"/>
      <c r="BG9" s="1"/>
      <c r="BH9" s="1"/>
      <c r="BI9" s="1"/>
      <c r="BJ9" s="1"/>
      <c r="BK9" s="1"/>
      <c r="BL9" s="1"/>
      <c r="BM9" s="1"/>
    </row>
    <row r="10" spans="1:65" hidden="1" x14ac:dyDescent="0.25">
      <c r="A10" s="4" t="s">
        <v>745</v>
      </c>
      <c r="B10" s="4" t="s">
        <v>760</v>
      </c>
      <c r="C10" s="4" t="s">
        <v>761</v>
      </c>
      <c r="D10" s="7">
        <v>61.329302325581402</v>
      </c>
      <c r="E10" s="7" t="s">
        <v>65</v>
      </c>
      <c r="F10" s="7">
        <v>12</v>
      </c>
      <c r="G10" s="7" t="s">
        <v>64</v>
      </c>
      <c r="H10" s="7">
        <v>8</v>
      </c>
      <c r="I10" s="4"/>
      <c r="J10" s="4"/>
      <c r="K10" s="4"/>
      <c r="L10" s="4"/>
      <c r="M10" s="8"/>
      <c r="N10" s="4">
        <f t="shared" si="8"/>
        <v>20</v>
      </c>
      <c r="O10" s="4">
        <f t="shared" si="9"/>
        <v>24.398790697674421</v>
      </c>
      <c r="P10" s="4">
        <v>3.9470000000000001</v>
      </c>
      <c r="Q10" s="4">
        <f t="shared" si="0"/>
        <v>89.47</v>
      </c>
      <c r="R10" s="4"/>
      <c r="S10" s="4"/>
      <c r="T10" s="4">
        <f t="shared" si="1"/>
        <v>53.681999999999995</v>
      </c>
      <c r="U10" s="4">
        <v>75</v>
      </c>
      <c r="V10" s="13">
        <v>7.5</v>
      </c>
      <c r="W10" s="7" t="s">
        <v>762</v>
      </c>
      <c r="X10" s="4">
        <v>6.5</v>
      </c>
      <c r="Y10" s="4"/>
      <c r="Z10" s="4"/>
      <c r="AA10" s="18"/>
      <c r="AB10" s="18"/>
      <c r="AC10" s="4">
        <f t="shared" si="2"/>
        <v>6.5</v>
      </c>
      <c r="AD10" s="4"/>
      <c r="AE10" s="4"/>
      <c r="AF10" s="4"/>
      <c r="AG10" s="4"/>
      <c r="AH10" s="4">
        <f t="shared" si="10"/>
        <v>0</v>
      </c>
      <c r="AI10" s="4"/>
      <c r="AJ10" s="4"/>
      <c r="AK10" s="4"/>
      <c r="AL10" s="4"/>
      <c r="AM10" s="4"/>
      <c r="AN10" s="4" t="s">
        <v>1324</v>
      </c>
      <c r="AO10" s="8">
        <v>0.05</v>
      </c>
      <c r="AP10" s="4">
        <f t="shared" si="3"/>
        <v>0.05</v>
      </c>
      <c r="AQ10" s="4"/>
      <c r="AR10" s="8"/>
      <c r="AS10" s="4"/>
      <c r="AT10" s="4"/>
      <c r="AU10" s="4"/>
      <c r="AV10" s="8"/>
      <c r="AW10" s="8"/>
      <c r="AX10" s="4">
        <f t="shared" si="11"/>
        <v>0</v>
      </c>
      <c r="AY10" s="4">
        <f t="shared" si="4"/>
        <v>85.580790697674416</v>
      </c>
      <c r="AZ10" s="4">
        <f t="shared" si="5"/>
        <v>6.55</v>
      </c>
      <c r="BA10" s="4">
        <f t="shared" si="6"/>
        <v>92.130790697674414</v>
      </c>
      <c r="BB10" s="4">
        <f t="shared" si="7"/>
        <v>10</v>
      </c>
      <c r="BC10" s="4">
        <f t="shared" si="12"/>
        <v>11</v>
      </c>
      <c r="BD10" s="28">
        <f t="shared" si="13"/>
        <v>10</v>
      </c>
      <c r="BE10" s="1"/>
      <c r="BF10" s="1"/>
      <c r="BG10" s="1"/>
      <c r="BH10" s="1"/>
      <c r="BI10" s="1"/>
      <c r="BJ10" s="1"/>
      <c r="BK10" s="1"/>
      <c r="BL10" s="1"/>
      <c r="BM10" s="1"/>
    </row>
    <row r="11" spans="1:65" hidden="1" x14ac:dyDescent="0.25">
      <c r="A11" s="4" t="s">
        <v>745</v>
      </c>
      <c r="B11" s="4" t="s">
        <v>763</v>
      </c>
      <c r="C11" s="4" t="s">
        <v>764</v>
      </c>
      <c r="D11" s="7">
        <v>61.581395348837198</v>
      </c>
      <c r="E11" s="7" t="s">
        <v>65</v>
      </c>
      <c r="F11" s="7">
        <v>12</v>
      </c>
      <c r="G11" s="7" t="s">
        <v>64</v>
      </c>
      <c r="H11" s="7">
        <v>8</v>
      </c>
      <c r="I11" s="4"/>
      <c r="J11" s="4"/>
      <c r="K11" s="4"/>
      <c r="L11" s="4"/>
      <c r="M11" s="8"/>
      <c r="N11" s="4">
        <f t="shared" si="8"/>
        <v>20</v>
      </c>
      <c r="O11" s="4">
        <f t="shared" si="9"/>
        <v>24.474418604651156</v>
      </c>
      <c r="P11" s="4">
        <v>2.8980000000000001</v>
      </c>
      <c r="Q11" s="4">
        <f t="shared" si="0"/>
        <v>78.98</v>
      </c>
      <c r="R11" s="4"/>
      <c r="S11" s="4"/>
      <c r="T11" s="4">
        <f t="shared" si="1"/>
        <v>47.387999999999998</v>
      </c>
      <c r="U11" s="4">
        <v>72</v>
      </c>
      <c r="V11" s="13">
        <v>7.2</v>
      </c>
      <c r="W11" s="4"/>
      <c r="X11" s="4"/>
      <c r="Y11" s="4"/>
      <c r="Z11" s="4"/>
      <c r="AA11" s="18"/>
      <c r="AB11" s="18"/>
      <c r="AC11" s="4">
        <f t="shared" si="2"/>
        <v>0</v>
      </c>
      <c r="AD11" s="4"/>
      <c r="AE11" s="4"/>
      <c r="AF11" s="4"/>
      <c r="AG11" s="4"/>
      <c r="AH11" s="4">
        <f t="shared" si="10"/>
        <v>0</v>
      </c>
      <c r="AI11" s="4"/>
      <c r="AJ11" s="4"/>
      <c r="AK11" s="4"/>
      <c r="AL11" s="4"/>
      <c r="AM11" s="4"/>
      <c r="AN11" s="4" t="s">
        <v>1324</v>
      </c>
      <c r="AO11" s="8">
        <v>0.05</v>
      </c>
      <c r="AP11" s="4">
        <f t="shared" si="3"/>
        <v>0.05</v>
      </c>
      <c r="AQ11" s="4"/>
      <c r="AR11" s="8"/>
      <c r="AS11" s="4"/>
      <c r="AT11" s="4"/>
      <c r="AU11" s="4"/>
      <c r="AV11" s="8"/>
      <c r="AW11" s="8"/>
      <c r="AX11" s="4">
        <f t="shared" si="11"/>
        <v>0</v>
      </c>
      <c r="AY11" s="4">
        <f t="shared" si="4"/>
        <v>79.062418604651157</v>
      </c>
      <c r="AZ11" s="4">
        <f t="shared" si="5"/>
        <v>0.05</v>
      </c>
      <c r="BA11" s="4">
        <f t="shared" si="6"/>
        <v>79.112418604651154</v>
      </c>
      <c r="BB11" s="4">
        <f t="shared" si="7"/>
        <v>34</v>
      </c>
      <c r="BC11" s="4">
        <f t="shared" si="12"/>
        <v>34</v>
      </c>
      <c r="BD11" s="28">
        <f t="shared" si="13"/>
        <v>34</v>
      </c>
      <c r="BE11" s="1"/>
      <c r="BF11" s="1"/>
      <c r="BG11" s="1"/>
      <c r="BH11" s="1"/>
      <c r="BI11" s="1"/>
      <c r="BJ11" s="1"/>
      <c r="BK11" s="1"/>
      <c r="BL11" s="1"/>
      <c r="BM11" s="1"/>
    </row>
    <row r="12" spans="1:65" x14ac:dyDescent="0.25">
      <c r="A12" s="4" t="s">
        <v>745</v>
      </c>
      <c r="B12" s="4" t="s">
        <v>765</v>
      </c>
      <c r="C12" s="4" t="s">
        <v>766</v>
      </c>
      <c r="D12" s="7">
        <v>61.6651162790698</v>
      </c>
      <c r="E12" s="7" t="s">
        <v>65</v>
      </c>
      <c r="F12" s="7">
        <v>12</v>
      </c>
      <c r="G12" s="7" t="s">
        <v>65</v>
      </c>
      <c r="H12" s="7">
        <v>9</v>
      </c>
      <c r="I12" s="4">
        <v>4.2750000000000004</v>
      </c>
      <c r="J12" s="4"/>
      <c r="K12" s="4"/>
      <c r="L12" s="4"/>
      <c r="M12" s="8"/>
      <c r="N12" s="4">
        <f t="shared" si="8"/>
        <v>25.274999999999999</v>
      </c>
      <c r="O12" s="4">
        <f t="shared" si="9"/>
        <v>26.08203488372094</v>
      </c>
      <c r="P12" s="4">
        <v>4.4320000000000004</v>
      </c>
      <c r="Q12" s="4">
        <f t="shared" si="0"/>
        <v>94.320000000000007</v>
      </c>
      <c r="R12" s="4" t="s">
        <v>767</v>
      </c>
      <c r="S12" s="4">
        <v>0.2</v>
      </c>
      <c r="T12" s="4">
        <f t="shared" si="1"/>
        <v>56.712000000000003</v>
      </c>
      <c r="U12" s="4">
        <v>79</v>
      </c>
      <c r="V12" s="13">
        <v>7.9</v>
      </c>
      <c r="W12" s="1" t="s">
        <v>768</v>
      </c>
      <c r="X12" s="8">
        <v>7.2</v>
      </c>
      <c r="Y12" s="4" t="s">
        <v>769</v>
      </c>
      <c r="Z12" s="4">
        <v>0.2</v>
      </c>
      <c r="AA12" s="18" t="s">
        <v>770</v>
      </c>
      <c r="AB12" s="18">
        <v>3.6</v>
      </c>
      <c r="AC12" s="4">
        <f t="shared" si="2"/>
        <v>11</v>
      </c>
      <c r="AD12" s="4"/>
      <c r="AE12" s="4"/>
      <c r="AF12" s="4"/>
      <c r="AG12" s="4"/>
      <c r="AH12" s="4">
        <f t="shared" si="10"/>
        <v>0</v>
      </c>
      <c r="AI12" s="4" t="s">
        <v>153</v>
      </c>
      <c r="AJ12" s="4" t="s">
        <v>153</v>
      </c>
      <c r="AK12" s="4">
        <v>0.5</v>
      </c>
      <c r="AL12" s="4"/>
      <c r="AM12" s="4"/>
      <c r="AN12" s="4" t="s">
        <v>1324</v>
      </c>
      <c r="AO12" s="8">
        <v>0.05</v>
      </c>
      <c r="AP12" s="4">
        <f t="shared" si="3"/>
        <v>0.55000000000000004</v>
      </c>
      <c r="AQ12" s="4"/>
      <c r="AR12" s="8"/>
      <c r="AS12" s="4"/>
      <c r="AT12" s="4"/>
      <c r="AU12" s="4"/>
      <c r="AV12" s="8"/>
      <c r="AW12" s="8"/>
      <c r="AX12" s="4">
        <f t="shared" si="11"/>
        <v>0</v>
      </c>
      <c r="AY12" s="4">
        <f t="shared" si="4"/>
        <v>90.694034883720946</v>
      </c>
      <c r="AZ12" s="4">
        <f t="shared" si="5"/>
        <v>11.55</v>
      </c>
      <c r="BA12" s="4">
        <f t="shared" si="6"/>
        <v>102.24403488372094</v>
      </c>
      <c r="BB12" s="4">
        <f t="shared" si="7"/>
        <v>1</v>
      </c>
      <c r="BC12" s="4">
        <f t="shared" si="12"/>
        <v>3</v>
      </c>
      <c r="BD12" s="28">
        <f t="shared" si="13"/>
        <v>1</v>
      </c>
      <c r="BE12" s="1"/>
      <c r="BF12" s="1"/>
      <c r="BG12" s="1"/>
      <c r="BH12" s="1"/>
      <c r="BI12" s="1"/>
      <c r="BJ12" s="1"/>
      <c r="BK12" s="1"/>
      <c r="BL12" s="1"/>
      <c r="BM12" s="1"/>
    </row>
    <row r="13" spans="1:65" hidden="1" x14ac:dyDescent="0.25">
      <c r="A13" s="4" t="s">
        <v>745</v>
      </c>
      <c r="B13" s="4" t="s">
        <v>771</v>
      </c>
      <c r="C13" s="4" t="s">
        <v>772</v>
      </c>
      <c r="D13" s="7">
        <v>61.122325581395302</v>
      </c>
      <c r="E13" s="7" t="s">
        <v>65</v>
      </c>
      <c r="F13" s="7">
        <v>12</v>
      </c>
      <c r="G13" s="7" t="s">
        <v>169</v>
      </c>
      <c r="H13" s="7">
        <v>7</v>
      </c>
      <c r="I13" s="4"/>
      <c r="J13" s="4"/>
      <c r="K13" s="4"/>
      <c r="L13" s="4"/>
      <c r="M13" s="8"/>
      <c r="N13" s="4">
        <f t="shared" si="8"/>
        <v>19</v>
      </c>
      <c r="O13" s="4">
        <f t="shared" si="9"/>
        <v>24.036697674418591</v>
      </c>
      <c r="P13" s="4">
        <v>4.0110000000000001</v>
      </c>
      <c r="Q13" s="4">
        <f t="shared" si="0"/>
        <v>90.11</v>
      </c>
      <c r="R13" s="4"/>
      <c r="S13" s="4"/>
      <c r="T13" s="4">
        <f t="shared" si="1"/>
        <v>54.065999999999995</v>
      </c>
      <c r="U13" s="4">
        <v>68.5</v>
      </c>
      <c r="V13" s="13">
        <v>6.85</v>
      </c>
      <c r="W13" s="4" t="s">
        <v>773</v>
      </c>
      <c r="X13" s="4">
        <v>6</v>
      </c>
      <c r="Y13" s="4"/>
      <c r="Z13" s="4"/>
      <c r="AA13" s="18"/>
      <c r="AB13" s="18"/>
      <c r="AC13" s="4">
        <f t="shared" si="2"/>
        <v>6</v>
      </c>
      <c r="AD13" s="4"/>
      <c r="AE13" s="4"/>
      <c r="AF13" s="4"/>
      <c r="AG13" s="4"/>
      <c r="AH13" s="4">
        <f t="shared" si="10"/>
        <v>0</v>
      </c>
      <c r="AI13" s="4"/>
      <c r="AJ13" s="4"/>
      <c r="AK13" s="4"/>
      <c r="AL13" s="4"/>
      <c r="AM13" s="4"/>
      <c r="AN13" s="4" t="s">
        <v>1324</v>
      </c>
      <c r="AO13" s="8">
        <v>0.05</v>
      </c>
      <c r="AP13" s="4">
        <f t="shared" si="3"/>
        <v>0.05</v>
      </c>
      <c r="AQ13" s="4"/>
      <c r="AR13" s="8"/>
      <c r="AS13" s="4"/>
      <c r="AT13" s="4"/>
      <c r="AU13" s="4"/>
      <c r="AV13" s="8"/>
      <c r="AW13" s="8"/>
      <c r="AX13" s="4">
        <f t="shared" si="11"/>
        <v>0</v>
      </c>
      <c r="AY13" s="4">
        <f t="shared" si="4"/>
        <v>84.952697674418573</v>
      </c>
      <c r="AZ13" s="4">
        <f t="shared" si="5"/>
        <v>6.05</v>
      </c>
      <c r="BA13" s="4">
        <f t="shared" si="6"/>
        <v>91.00269767441857</v>
      </c>
      <c r="BB13" s="4">
        <f t="shared" si="7"/>
        <v>7</v>
      </c>
      <c r="BC13" s="4">
        <f t="shared" si="12"/>
        <v>15</v>
      </c>
      <c r="BD13" s="28">
        <f t="shared" si="13"/>
        <v>7</v>
      </c>
      <c r="BE13" s="1"/>
      <c r="BF13" s="1"/>
      <c r="BG13" s="1"/>
      <c r="BH13" s="1"/>
      <c r="BI13" s="1"/>
      <c r="BJ13" s="1"/>
      <c r="BK13" s="1"/>
      <c r="BL13" s="1"/>
      <c r="BM13" s="1"/>
    </row>
    <row r="14" spans="1:65" hidden="1" x14ac:dyDescent="0.25">
      <c r="A14" s="4" t="s">
        <v>745</v>
      </c>
      <c r="B14" s="4" t="s">
        <v>774</v>
      </c>
      <c r="C14" s="4" t="s">
        <v>775</v>
      </c>
      <c r="D14" s="7">
        <v>60.279069767441896</v>
      </c>
      <c r="E14" s="7" t="s">
        <v>65</v>
      </c>
      <c r="F14" s="7">
        <v>12</v>
      </c>
      <c r="G14" s="7" t="s">
        <v>65</v>
      </c>
      <c r="H14" s="7">
        <v>9</v>
      </c>
      <c r="I14" s="4">
        <v>2.4750000000000001</v>
      </c>
      <c r="J14" s="4"/>
      <c r="K14" s="4"/>
      <c r="L14" s="4"/>
      <c r="M14" s="8"/>
      <c r="N14" s="4">
        <f t="shared" si="8"/>
        <v>23.475000000000001</v>
      </c>
      <c r="O14" s="4">
        <f t="shared" si="9"/>
        <v>25.12622093023257</v>
      </c>
      <c r="P14" s="4">
        <v>3.5859999999999999</v>
      </c>
      <c r="Q14" s="4">
        <f t="shared" si="0"/>
        <v>85.86</v>
      </c>
      <c r="R14" s="4"/>
      <c r="S14" s="4"/>
      <c r="T14" s="4">
        <f t="shared" si="1"/>
        <v>51.515999999999998</v>
      </c>
      <c r="U14" s="4">
        <v>70.5</v>
      </c>
      <c r="V14" s="13">
        <v>7.05</v>
      </c>
      <c r="W14" s="7" t="s">
        <v>776</v>
      </c>
      <c r="X14" s="4">
        <v>6</v>
      </c>
      <c r="Y14" s="4"/>
      <c r="Z14" s="4"/>
      <c r="AA14" s="18"/>
      <c r="AB14" s="18"/>
      <c r="AC14" s="4">
        <f t="shared" si="2"/>
        <v>6</v>
      </c>
      <c r="AD14" s="4"/>
      <c r="AE14" s="4"/>
      <c r="AF14" s="4"/>
      <c r="AG14" s="4"/>
      <c r="AH14" s="4">
        <f t="shared" si="10"/>
        <v>0</v>
      </c>
      <c r="AI14" s="8" t="s">
        <v>777</v>
      </c>
      <c r="AJ14" s="4" t="s">
        <v>778</v>
      </c>
      <c r="AK14" s="4">
        <v>1.7</v>
      </c>
      <c r="AL14" s="4"/>
      <c r="AM14" s="4"/>
      <c r="AN14" s="4" t="s">
        <v>1324</v>
      </c>
      <c r="AO14" s="8">
        <v>0.05</v>
      </c>
      <c r="AP14" s="4">
        <f t="shared" si="3"/>
        <v>1.75</v>
      </c>
      <c r="AQ14" s="4"/>
      <c r="AR14" s="8"/>
      <c r="AS14" s="4"/>
      <c r="AT14" s="4"/>
      <c r="AU14" s="4"/>
      <c r="AV14" s="8"/>
      <c r="AW14" s="8"/>
      <c r="AX14" s="4">
        <f t="shared" si="11"/>
        <v>0</v>
      </c>
      <c r="AY14" s="4">
        <f t="shared" si="4"/>
        <v>83.692220930232565</v>
      </c>
      <c r="AZ14" s="4">
        <f t="shared" si="5"/>
        <v>7.75</v>
      </c>
      <c r="BA14" s="4">
        <f t="shared" si="6"/>
        <v>91.442220930232565</v>
      </c>
      <c r="BB14" s="4">
        <f t="shared" si="7"/>
        <v>18</v>
      </c>
      <c r="BC14" s="4">
        <f t="shared" si="12"/>
        <v>14</v>
      </c>
      <c r="BD14" s="28">
        <f t="shared" si="13"/>
        <v>18</v>
      </c>
      <c r="BE14" s="1"/>
      <c r="BF14" s="1"/>
      <c r="BG14" s="1"/>
      <c r="BH14" s="1"/>
      <c r="BI14" s="1"/>
      <c r="BJ14" s="1"/>
      <c r="BK14" s="1"/>
      <c r="BL14" s="1"/>
      <c r="BM14" s="1"/>
    </row>
    <row r="15" spans="1:65" x14ac:dyDescent="0.25">
      <c r="A15" s="4" t="s">
        <v>745</v>
      </c>
      <c r="B15" s="4" t="s">
        <v>779</v>
      </c>
      <c r="C15" s="4" t="s">
        <v>780</v>
      </c>
      <c r="D15" s="7">
        <v>61.562790697674401</v>
      </c>
      <c r="E15" s="7" t="s">
        <v>65</v>
      </c>
      <c r="F15" s="7">
        <v>12</v>
      </c>
      <c r="G15" s="7" t="s">
        <v>64</v>
      </c>
      <c r="H15" s="7">
        <v>8</v>
      </c>
      <c r="I15" s="4">
        <v>1.65</v>
      </c>
      <c r="J15" s="4"/>
      <c r="K15" s="4"/>
      <c r="L15" s="4"/>
      <c r="M15" s="8"/>
      <c r="N15" s="4">
        <f t="shared" si="8"/>
        <v>21.65</v>
      </c>
      <c r="O15" s="4">
        <f t="shared" si="9"/>
        <v>24.963837209302316</v>
      </c>
      <c r="P15" s="4">
        <v>4.2</v>
      </c>
      <c r="Q15" s="4">
        <f t="shared" si="0"/>
        <v>92</v>
      </c>
      <c r="R15" s="4"/>
      <c r="S15" s="4"/>
      <c r="T15" s="4">
        <f t="shared" si="1"/>
        <v>55.199999999999996</v>
      </c>
      <c r="U15" s="4">
        <v>92</v>
      </c>
      <c r="V15" s="13">
        <v>9.1999999999999993</v>
      </c>
      <c r="W15" s="4" t="s">
        <v>781</v>
      </c>
      <c r="X15" s="4">
        <v>2.5</v>
      </c>
      <c r="Y15" s="4" t="s">
        <v>782</v>
      </c>
      <c r="Z15" s="4">
        <v>0.3</v>
      </c>
      <c r="AA15" s="18" t="s">
        <v>783</v>
      </c>
      <c r="AB15" s="18">
        <v>6.75</v>
      </c>
      <c r="AC15" s="4">
        <f t="shared" si="2"/>
        <v>9.5500000000000007</v>
      </c>
      <c r="AD15" s="4"/>
      <c r="AE15" s="4"/>
      <c r="AF15" s="4"/>
      <c r="AG15" s="4"/>
      <c r="AH15" s="4">
        <f t="shared" si="10"/>
        <v>0</v>
      </c>
      <c r="AI15" s="4" t="s">
        <v>784</v>
      </c>
      <c r="AJ15" s="4" t="s">
        <v>785</v>
      </c>
      <c r="AK15" s="4">
        <v>3.5</v>
      </c>
      <c r="AL15" s="4"/>
      <c r="AM15" s="4"/>
      <c r="AN15" s="4" t="s">
        <v>1324</v>
      </c>
      <c r="AO15" s="8">
        <v>0.05</v>
      </c>
      <c r="AP15" s="4">
        <f t="shared" si="3"/>
        <v>3.55</v>
      </c>
      <c r="AQ15" s="4" t="s">
        <v>786</v>
      </c>
      <c r="AR15" s="8">
        <v>1.5</v>
      </c>
      <c r="AS15" s="4"/>
      <c r="AT15" s="4" t="s">
        <v>787</v>
      </c>
      <c r="AU15" s="4">
        <v>2.2000000000000002</v>
      </c>
      <c r="AV15" s="8"/>
      <c r="AW15" s="8"/>
      <c r="AX15" s="4">
        <f t="shared" si="11"/>
        <v>3.7</v>
      </c>
      <c r="AY15" s="4">
        <f t="shared" si="4"/>
        <v>89.363837209302318</v>
      </c>
      <c r="AZ15" s="4">
        <f t="shared" si="5"/>
        <v>16.8</v>
      </c>
      <c r="BA15" s="4">
        <f t="shared" si="6"/>
        <v>106.16383720930232</v>
      </c>
      <c r="BB15" s="4">
        <f t="shared" si="7"/>
        <v>2</v>
      </c>
      <c r="BC15" s="4">
        <f t="shared" si="12"/>
        <v>1</v>
      </c>
      <c r="BD15" s="28">
        <f t="shared" si="13"/>
        <v>2</v>
      </c>
      <c r="BE15" s="1"/>
      <c r="BF15" s="1"/>
      <c r="BG15" s="1"/>
      <c r="BH15" s="1"/>
      <c r="BI15" s="1"/>
      <c r="BJ15" s="1"/>
      <c r="BK15" s="1"/>
      <c r="BL15" s="1"/>
      <c r="BM15" s="1"/>
    </row>
    <row r="16" spans="1:65" x14ac:dyDescent="0.25">
      <c r="A16" s="4" t="s">
        <v>745</v>
      </c>
      <c r="B16" s="4" t="s">
        <v>788</v>
      </c>
      <c r="C16" s="4" t="s">
        <v>789</v>
      </c>
      <c r="D16" s="7">
        <v>61.786046511627902</v>
      </c>
      <c r="E16" s="7" t="s">
        <v>65</v>
      </c>
      <c r="F16" s="7">
        <v>12</v>
      </c>
      <c r="G16" s="7" t="s">
        <v>64</v>
      </c>
      <c r="H16" s="7">
        <v>8</v>
      </c>
      <c r="I16" s="4">
        <v>7.5</v>
      </c>
      <c r="J16" s="4"/>
      <c r="K16" s="4"/>
      <c r="L16" s="4"/>
      <c r="M16" s="8"/>
      <c r="N16" s="4">
        <f t="shared" si="8"/>
        <v>27.5</v>
      </c>
      <c r="O16" s="4">
        <f t="shared" si="9"/>
        <v>26.785813953488368</v>
      </c>
      <c r="P16" s="4">
        <v>4.07</v>
      </c>
      <c r="Q16" s="4">
        <f t="shared" si="0"/>
        <v>90.7</v>
      </c>
      <c r="R16" s="4" t="s">
        <v>790</v>
      </c>
      <c r="S16" s="4">
        <v>0.5</v>
      </c>
      <c r="T16" s="4">
        <f t="shared" si="1"/>
        <v>54.72</v>
      </c>
      <c r="U16" s="4">
        <v>79.5</v>
      </c>
      <c r="V16" s="13">
        <v>7.95</v>
      </c>
      <c r="W16" s="4" t="s">
        <v>791</v>
      </c>
      <c r="X16" s="4">
        <v>3</v>
      </c>
      <c r="Y16" s="4"/>
      <c r="Z16" s="4"/>
      <c r="AA16" s="18" t="s">
        <v>792</v>
      </c>
      <c r="AB16" s="18">
        <v>3.3</v>
      </c>
      <c r="AC16" s="4">
        <f t="shared" si="2"/>
        <v>6.3</v>
      </c>
      <c r="AD16" s="4"/>
      <c r="AE16" s="4"/>
      <c r="AF16" s="4"/>
      <c r="AG16" s="4"/>
      <c r="AH16" s="4">
        <f t="shared" si="10"/>
        <v>0</v>
      </c>
      <c r="AI16" s="1" t="s">
        <v>793</v>
      </c>
      <c r="AJ16" s="1" t="s">
        <v>793</v>
      </c>
      <c r="AK16" s="4">
        <v>3.35</v>
      </c>
      <c r="AL16" s="4"/>
      <c r="AM16" s="4"/>
      <c r="AN16" s="4" t="s">
        <v>1324</v>
      </c>
      <c r="AO16" s="8">
        <v>0.05</v>
      </c>
      <c r="AP16" s="4">
        <f t="shared" si="3"/>
        <v>3.4</v>
      </c>
      <c r="AQ16" s="4"/>
      <c r="AR16" s="8"/>
      <c r="AS16" s="4"/>
      <c r="AT16" s="2" t="s">
        <v>794</v>
      </c>
      <c r="AU16" s="4">
        <v>0.3</v>
      </c>
      <c r="AV16" s="8"/>
      <c r="AW16" s="8"/>
      <c r="AX16" s="4">
        <f t="shared" si="11"/>
        <v>0.3</v>
      </c>
      <c r="AY16" s="4">
        <f t="shared" si="4"/>
        <v>89.455813953488374</v>
      </c>
      <c r="AZ16" s="4">
        <f t="shared" si="5"/>
        <v>10</v>
      </c>
      <c r="BA16" s="4">
        <f t="shared" si="6"/>
        <v>99.455813953488374</v>
      </c>
      <c r="BB16" s="4">
        <f t="shared" si="7"/>
        <v>4</v>
      </c>
      <c r="BC16" s="4">
        <f t="shared" si="12"/>
        <v>6</v>
      </c>
      <c r="BD16" s="28">
        <f t="shared" si="13"/>
        <v>4</v>
      </c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25">
      <c r="A17" s="4" t="s">
        <v>745</v>
      </c>
      <c r="B17" s="4" t="s">
        <v>795</v>
      </c>
      <c r="C17" s="4" t="s">
        <v>796</v>
      </c>
      <c r="D17" s="7">
        <v>61.3674418604651</v>
      </c>
      <c r="E17" s="7" t="s">
        <v>65</v>
      </c>
      <c r="F17" s="7">
        <v>12</v>
      </c>
      <c r="G17" s="7" t="s">
        <v>65</v>
      </c>
      <c r="H17" s="7">
        <v>9</v>
      </c>
      <c r="I17" s="4"/>
      <c r="J17" s="4"/>
      <c r="K17" s="4"/>
      <c r="L17" s="4"/>
      <c r="M17" s="8"/>
      <c r="N17" s="4">
        <f t="shared" si="8"/>
        <v>21</v>
      </c>
      <c r="O17" s="4">
        <f t="shared" si="9"/>
        <v>24.710232558139531</v>
      </c>
      <c r="P17" s="4">
        <v>3.5739999999999998</v>
      </c>
      <c r="Q17" s="4">
        <f t="shared" si="0"/>
        <v>85.74</v>
      </c>
      <c r="R17" s="4"/>
      <c r="S17" s="4"/>
      <c r="T17" s="4">
        <f t="shared" si="1"/>
        <v>51.443999999999996</v>
      </c>
      <c r="U17" s="4">
        <v>79.5</v>
      </c>
      <c r="V17" s="13">
        <v>7.95</v>
      </c>
      <c r="W17" s="4"/>
      <c r="X17" s="4"/>
      <c r="Y17" s="4"/>
      <c r="Z17" s="4"/>
      <c r="AA17" s="18"/>
      <c r="AB17" s="18"/>
      <c r="AC17" s="4">
        <f t="shared" si="2"/>
        <v>0</v>
      </c>
      <c r="AD17" s="4"/>
      <c r="AE17" s="4"/>
      <c r="AF17" s="4"/>
      <c r="AG17" s="4"/>
      <c r="AH17" s="4">
        <f t="shared" si="10"/>
        <v>0</v>
      </c>
      <c r="AI17" s="4"/>
      <c r="AJ17" s="4"/>
      <c r="AK17" s="4"/>
      <c r="AL17" s="4"/>
      <c r="AM17" s="4"/>
      <c r="AN17" s="4" t="s">
        <v>1324</v>
      </c>
      <c r="AO17" s="8">
        <v>0.05</v>
      </c>
      <c r="AP17" s="4">
        <f t="shared" si="3"/>
        <v>0.05</v>
      </c>
      <c r="AQ17" s="4"/>
      <c r="AR17" s="8"/>
      <c r="AS17" s="4"/>
      <c r="AT17" s="4"/>
      <c r="AU17" s="4"/>
      <c r="AV17" s="4" t="s">
        <v>797</v>
      </c>
      <c r="AW17" s="4">
        <v>0.2</v>
      </c>
      <c r="AX17" s="4">
        <f t="shared" si="11"/>
        <v>0.2</v>
      </c>
      <c r="AY17" s="4">
        <f t="shared" si="4"/>
        <v>84.104232558139529</v>
      </c>
      <c r="AZ17" s="4">
        <f t="shared" si="5"/>
        <v>0.25</v>
      </c>
      <c r="BA17" s="4">
        <f t="shared" si="6"/>
        <v>84.354232558139529</v>
      </c>
      <c r="BB17" s="4">
        <f t="shared" si="7"/>
        <v>19</v>
      </c>
      <c r="BC17" s="4">
        <f t="shared" si="12"/>
        <v>20</v>
      </c>
      <c r="BD17" s="28">
        <f t="shared" si="13"/>
        <v>19</v>
      </c>
      <c r="BE17" s="1"/>
      <c r="BF17" s="1"/>
      <c r="BG17" s="1"/>
      <c r="BH17" s="1"/>
      <c r="BI17" s="1"/>
      <c r="BJ17" s="1"/>
      <c r="BK17" s="1"/>
      <c r="BL17" s="1"/>
      <c r="BM17" s="1"/>
    </row>
    <row r="18" spans="1:65" hidden="1" x14ac:dyDescent="0.25">
      <c r="A18" s="4" t="s">
        <v>745</v>
      </c>
      <c r="B18" s="4" t="s">
        <v>798</v>
      </c>
      <c r="C18" s="4" t="s">
        <v>799</v>
      </c>
      <c r="D18" s="7">
        <v>60.930232558139501</v>
      </c>
      <c r="E18" s="7" t="s">
        <v>65</v>
      </c>
      <c r="F18" s="7">
        <v>12</v>
      </c>
      <c r="G18" s="7" t="s">
        <v>65</v>
      </c>
      <c r="H18" s="7">
        <v>9</v>
      </c>
      <c r="I18" s="4"/>
      <c r="J18" s="4"/>
      <c r="K18" s="4"/>
      <c r="L18" s="4"/>
      <c r="M18" s="8"/>
      <c r="N18" s="4">
        <f t="shared" si="8"/>
        <v>21</v>
      </c>
      <c r="O18" s="4">
        <f t="shared" si="9"/>
        <v>24.579069767441847</v>
      </c>
      <c r="P18" s="4">
        <v>3.01</v>
      </c>
      <c r="Q18" s="4">
        <f t="shared" si="0"/>
        <v>80.099999999999994</v>
      </c>
      <c r="R18" s="4"/>
      <c r="S18" s="4"/>
      <c r="T18" s="4">
        <f t="shared" si="1"/>
        <v>48.059999999999995</v>
      </c>
      <c r="U18" s="4">
        <v>75</v>
      </c>
      <c r="V18" s="13">
        <v>7.5</v>
      </c>
      <c r="W18" s="4" t="s">
        <v>800</v>
      </c>
      <c r="X18" s="4">
        <v>3.4</v>
      </c>
      <c r="Y18" s="4"/>
      <c r="Z18" s="4"/>
      <c r="AA18" s="18"/>
      <c r="AB18" s="18"/>
      <c r="AC18" s="4">
        <f t="shared" si="2"/>
        <v>3.4</v>
      </c>
      <c r="AD18" s="4"/>
      <c r="AE18" s="4"/>
      <c r="AF18" s="4"/>
      <c r="AG18" s="4"/>
      <c r="AH18" s="4">
        <f t="shared" si="10"/>
        <v>0</v>
      </c>
      <c r="AI18" s="4"/>
      <c r="AJ18" s="4"/>
      <c r="AK18" s="4"/>
      <c r="AL18" s="4"/>
      <c r="AM18" s="4"/>
      <c r="AN18" s="4" t="s">
        <v>1324</v>
      </c>
      <c r="AO18" s="8">
        <v>0.05</v>
      </c>
      <c r="AP18" s="4">
        <f t="shared" si="3"/>
        <v>0.05</v>
      </c>
      <c r="AQ18" s="4"/>
      <c r="AR18" s="8"/>
      <c r="AS18" s="4"/>
      <c r="AT18" s="4"/>
      <c r="AU18" s="4"/>
      <c r="AV18" s="8"/>
      <c r="AW18" s="8"/>
      <c r="AX18" s="4">
        <f t="shared" si="11"/>
        <v>0</v>
      </c>
      <c r="AY18" s="4">
        <f t="shared" si="4"/>
        <v>80.139069767441839</v>
      </c>
      <c r="AZ18" s="4">
        <f t="shared" si="5"/>
        <v>3.4499999999999997</v>
      </c>
      <c r="BA18" s="4">
        <f t="shared" si="6"/>
        <v>83.589069767441842</v>
      </c>
      <c r="BB18" s="4">
        <f t="shared" si="7"/>
        <v>31</v>
      </c>
      <c r="BC18" s="4">
        <f t="shared" si="12"/>
        <v>22</v>
      </c>
      <c r="BD18" s="28">
        <f t="shared" si="13"/>
        <v>31</v>
      </c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25">
      <c r="A19" s="4" t="s">
        <v>745</v>
      </c>
      <c r="B19" s="4" t="s">
        <v>801</v>
      </c>
      <c r="C19" s="4" t="s">
        <v>802</v>
      </c>
      <c r="D19" s="7">
        <v>61.413953488372101</v>
      </c>
      <c r="E19" s="7" t="s">
        <v>65</v>
      </c>
      <c r="F19" s="7">
        <v>12</v>
      </c>
      <c r="G19" s="7" t="s">
        <v>65</v>
      </c>
      <c r="H19" s="7">
        <v>9</v>
      </c>
      <c r="I19" s="4">
        <v>0.97499999999999998</v>
      </c>
      <c r="J19" s="4"/>
      <c r="K19" s="9"/>
      <c r="L19" s="9"/>
      <c r="M19" s="8"/>
      <c r="N19" s="4">
        <f t="shared" si="8"/>
        <v>21.975000000000001</v>
      </c>
      <c r="O19" s="4">
        <f t="shared" si="9"/>
        <v>25.016686046511627</v>
      </c>
      <c r="P19" s="9">
        <v>3.5609999999999999</v>
      </c>
      <c r="Q19" s="4">
        <f t="shared" si="0"/>
        <v>85.61</v>
      </c>
      <c r="R19" s="9"/>
      <c r="S19" s="4"/>
      <c r="T19" s="4">
        <f t="shared" si="1"/>
        <v>51.366</v>
      </c>
      <c r="U19" s="9">
        <v>90</v>
      </c>
      <c r="V19" s="14">
        <v>9</v>
      </c>
      <c r="W19" s="9" t="s">
        <v>803</v>
      </c>
      <c r="X19" s="9">
        <v>0.4</v>
      </c>
      <c r="Y19" s="9"/>
      <c r="Z19" s="9"/>
      <c r="AA19" s="19"/>
      <c r="AB19" s="19"/>
      <c r="AC19" s="4">
        <f t="shared" si="2"/>
        <v>0.4</v>
      </c>
      <c r="AD19" s="9"/>
      <c r="AE19" s="4"/>
      <c r="AF19" s="4"/>
      <c r="AG19" s="4"/>
      <c r="AH19" s="4">
        <f t="shared" si="10"/>
        <v>0</v>
      </c>
      <c r="AI19" s="23" t="s">
        <v>804</v>
      </c>
      <c r="AJ19" s="9" t="s">
        <v>805</v>
      </c>
      <c r="AK19" s="9">
        <v>2.6</v>
      </c>
      <c r="AL19" s="4"/>
      <c r="AM19" s="4"/>
      <c r="AN19" s="4" t="s">
        <v>1324</v>
      </c>
      <c r="AO19" s="8">
        <v>0.05</v>
      </c>
      <c r="AP19" s="4">
        <f t="shared" si="3"/>
        <v>2.65</v>
      </c>
      <c r="AQ19" s="9" t="s">
        <v>806</v>
      </c>
      <c r="AR19" s="8">
        <v>1.5</v>
      </c>
      <c r="AS19" s="9"/>
      <c r="AT19" s="9" t="s">
        <v>807</v>
      </c>
      <c r="AU19" s="9">
        <v>2</v>
      </c>
      <c r="AV19" s="26"/>
      <c r="AW19" s="26"/>
      <c r="AX19" s="4">
        <f t="shared" si="11"/>
        <v>3.5</v>
      </c>
      <c r="AY19" s="4">
        <f t="shared" si="4"/>
        <v>85.382686046511623</v>
      </c>
      <c r="AZ19" s="4">
        <f t="shared" si="5"/>
        <v>6.55</v>
      </c>
      <c r="BA19" s="4">
        <f t="shared" si="6"/>
        <v>91.93268604651162</v>
      </c>
      <c r="BB19" s="4">
        <f t="shared" si="7"/>
        <v>21</v>
      </c>
      <c r="BC19" s="4">
        <f t="shared" si="12"/>
        <v>13</v>
      </c>
      <c r="BD19" s="28">
        <f t="shared" si="13"/>
        <v>21</v>
      </c>
      <c r="BE19" s="1"/>
      <c r="BF19" s="1"/>
      <c r="BG19" s="1"/>
      <c r="BH19" s="1"/>
      <c r="BI19" s="1"/>
      <c r="BJ19" s="1"/>
      <c r="BK19" s="1"/>
      <c r="BL19" s="1"/>
      <c r="BM19" s="1"/>
    </row>
    <row r="20" spans="1:65" hidden="1" x14ac:dyDescent="0.25">
      <c r="A20" s="4" t="s">
        <v>745</v>
      </c>
      <c r="B20" s="4" t="s">
        <v>808</v>
      </c>
      <c r="C20" s="4" t="s">
        <v>809</v>
      </c>
      <c r="D20" s="7">
        <v>61.609302325581403</v>
      </c>
      <c r="E20" s="7" t="s">
        <v>65</v>
      </c>
      <c r="F20" s="7">
        <v>12</v>
      </c>
      <c r="G20" s="7" t="s">
        <v>64</v>
      </c>
      <c r="H20" s="7">
        <v>8</v>
      </c>
      <c r="I20" s="4">
        <v>0.97499999999999998</v>
      </c>
      <c r="J20" s="4"/>
      <c r="K20" s="4"/>
      <c r="L20" s="4"/>
      <c r="M20" s="8"/>
      <c r="N20" s="4">
        <f t="shared" si="8"/>
        <v>20.975000000000001</v>
      </c>
      <c r="O20" s="4">
        <f t="shared" si="9"/>
        <v>24.775290697674421</v>
      </c>
      <c r="P20" s="4">
        <v>3.7320000000000002</v>
      </c>
      <c r="Q20" s="4">
        <f t="shared" si="0"/>
        <v>87.32</v>
      </c>
      <c r="R20" s="4" t="s">
        <v>453</v>
      </c>
      <c r="S20" s="4">
        <v>0.3</v>
      </c>
      <c r="T20" s="4">
        <f t="shared" si="1"/>
        <v>52.571999999999996</v>
      </c>
      <c r="U20" s="4">
        <v>75</v>
      </c>
      <c r="V20" s="13">
        <v>7.5</v>
      </c>
      <c r="W20" s="4" t="s">
        <v>810</v>
      </c>
      <c r="X20" s="4">
        <v>7.2</v>
      </c>
      <c r="Y20" s="4"/>
      <c r="Z20" s="4"/>
      <c r="AA20" s="18"/>
      <c r="AB20" s="18"/>
      <c r="AC20" s="4">
        <f t="shared" si="2"/>
        <v>7.2</v>
      </c>
      <c r="AD20" s="4"/>
      <c r="AE20" s="4"/>
      <c r="AF20" s="4"/>
      <c r="AG20" s="4"/>
      <c r="AH20" s="4">
        <f t="shared" si="10"/>
        <v>0</v>
      </c>
      <c r="AI20" s="4" t="s">
        <v>153</v>
      </c>
      <c r="AJ20" s="4" t="s">
        <v>153</v>
      </c>
      <c r="AK20" s="4">
        <v>0.5</v>
      </c>
      <c r="AL20" s="4"/>
      <c r="AM20" s="4"/>
      <c r="AN20" s="4" t="s">
        <v>1324</v>
      </c>
      <c r="AO20" s="8">
        <v>0.05</v>
      </c>
      <c r="AP20" s="4">
        <f t="shared" si="3"/>
        <v>0.55000000000000004</v>
      </c>
      <c r="AQ20" s="4"/>
      <c r="AR20" s="8"/>
      <c r="AS20" s="4"/>
      <c r="AT20" s="4"/>
      <c r="AU20" s="4"/>
      <c r="AV20" s="8"/>
      <c r="AW20" s="8"/>
      <c r="AX20" s="4">
        <f t="shared" si="11"/>
        <v>0</v>
      </c>
      <c r="AY20" s="4">
        <f t="shared" si="4"/>
        <v>84.847290697674424</v>
      </c>
      <c r="AZ20" s="4">
        <f t="shared" si="5"/>
        <v>7.75</v>
      </c>
      <c r="BA20" s="4">
        <f t="shared" si="6"/>
        <v>92.597290697674424</v>
      </c>
      <c r="BB20" s="4">
        <f t="shared" si="7"/>
        <v>13</v>
      </c>
      <c r="BC20" s="4">
        <f t="shared" si="12"/>
        <v>10</v>
      </c>
      <c r="BD20" s="28">
        <f t="shared" si="13"/>
        <v>12</v>
      </c>
      <c r="BE20" s="1"/>
      <c r="BF20" s="1"/>
      <c r="BG20" s="1"/>
      <c r="BH20" s="1"/>
      <c r="BI20" s="1"/>
      <c r="BJ20" s="1"/>
      <c r="BK20" s="1"/>
      <c r="BL20" s="1"/>
      <c r="BM20" s="1"/>
    </row>
    <row r="21" spans="1:65" hidden="1" x14ac:dyDescent="0.25">
      <c r="A21" s="4" t="s">
        <v>745</v>
      </c>
      <c r="B21" s="4" t="s">
        <v>811</v>
      </c>
      <c r="C21" s="4" t="s">
        <v>812</v>
      </c>
      <c r="D21" s="7">
        <v>60.046511627907002</v>
      </c>
      <c r="E21" s="7" t="s">
        <v>65</v>
      </c>
      <c r="F21" s="7">
        <v>12</v>
      </c>
      <c r="G21" s="7" t="s">
        <v>64</v>
      </c>
      <c r="H21" s="7">
        <v>8</v>
      </c>
      <c r="I21" s="4"/>
      <c r="J21" s="4"/>
      <c r="K21" s="4"/>
      <c r="L21" s="4"/>
      <c r="M21" s="8"/>
      <c r="N21" s="4">
        <f t="shared" si="8"/>
        <v>20</v>
      </c>
      <c r="O21" s="4">
        <f t="shared" si="9"/>
        <v>24.013953488372099</v>
      </c>
      <c r="P21" s="4">
        <v>2.9289999999999998</v>
      </c>
      <c r="Q21" s="4">
        <f t="shared" si="0"/>
        <v>79.289999999999992</v>
      </c>
      <c r="R21" s="4"/>
      <c r="S21" s="4"/>
      <c r="T21" s="4">
        <f t="shared" si="1"/>
        <v>47.573999999999991</v>
      </c>
      <c r="U21" s="4">
        <v>69.5</v>
      </c>
      <c r="V21" s="13">
        <v>6.95</v>
      </c>
      <c r="W21" s="8"/>
      <c r="X21" s="8"/>
      <c r="Y21" s="4"/>
      <c r="Z21" s="4"/>
      <c r="AA21" s="18"/>
      <c r="AB21" s="18"/>
      <c r="AC21" s="4">
        <f t="shared" si="2"/>
        <v>0</v>
      </c>
      <c r="AD21" s="4"/>
      <c r="AE21" s="4"/>
      <c r="AF21" s="4"/>
      <c r="AG21" s="4"/>
      <c r="AH21" s="4">
        <f t="shared" si="10"/>
        <v>0</v>
      </c>
      <c r="AI21" s="4"/>
      <c r="AJ21" s="4"/>
      <c r="AK21" s="4"/>
      <c r="AL21" s="4"/>
      <c r="AM21" s="4"/>
      <c r="AN21" s="4" t="s">
        <v>1324</v>
      </c>
      <c r="AO21" s="8">
        <v>0.05</v>
      </c>
      <c r="AP21" s="4">
        <f t="shared" si="3"/>
        <v>0.05</v>
      </c>
      <c r="AQ21" s="4"/>
      <c r="AR21" s="8"/>
      <c r="AS21" s="4"/>
      <c r="AT21" s="4"/>
      <c r="AU21" s="4"/>
      <c r="AV21" s="8"/>
      <c r="AW21" s="8"/>
      <c r="AX21" s="4">
        <f t="shared" si="11"/>
        <v>0</v>
      </c>
      <c r="AY21" s="4">
        <f t="shared" si="4"/>
        <v>78.537953488372096</v>
      </c>
      <c r="AZ21" s="4">
        <f t="shared" si="5"/>
        <v>0.05</v>
      </c>
      <c r="BA21" s="4">
        <f t="shared" si="6"/>
        <v>78.587953488372094</v>
      </c>
      <c r="BB21" s="4">
        <f t="shared" si="7"/>
        <v>32</v>
      </c>
      <c r="BC21" s="4">
        <f t="shared" si="12"/>
        <v>36</v>
      </c>
      <c r="BD21" s="28">
        <f t="shared" si="13"/>
        <v>32</v>
      </c>
      <c r="BE21" s="1"/>
      <c r="BF21" s="1"/>
      <c r="BG21" s="1"/>
      <c r="BH21" s="1"/>
      <c r="BI21" s="1"/>
      <c r="BJ21" s="1"/>
      <c r="BK21" s="1"/>
      <c r="BL21" s="1"/>
      <c r="BM21" s="1"/>
    </row>
    <row r="22" spans="1:65" hidden="1" x14ac:dyDescent="0.25">
      <c r="A22" s="4" t="s">
        <v>745</v>
      </c>
      <c r="B22" s="4" t="s">
        <v>813</v>
      </c>
      <c r="C22" s="4" t="s">
        <v>814</v>
      </c>
      <c r="D22" s="7">
        <v>60.911627906976697</v>
      </c>
      <c r="E22" s="7" t="s">
        <v>65</v>
      </c>
      <c r="F22" s="7">
        <v>12</v>
      </c>
      <c r="G22" s="7" t="s">
        <v>65</v>
      </c>
      <c r="H22" s="7">
        <v>9</v>
      </c>
      <c r="I22" s="4"/>
      <c r="J22" s="4"/>
      <c r="K22" s="4"/>
      <c r="L22" s="4"/>
      <c r="M22" s="8"/>
      <c r="N22" s="4">
        <f t="shared" si="8"/>
        <v>21</v>
      </c>
      <c r="O22" s="4">
        <f t="shared" si="9"/>
        <v>24.573488372093006</v>
      </c>
      <c r="P22" s="4">
        <v>3.7330000000000001</v>
      </c>
      <c r="Q22" s="4">
        <f t="shared" si="0"/>
        <v>87.33</v>
      </c>
      <c r="R22" s="4" t="s">
        <v>453</v>
      </c>
      <c r="S22" s="4">
        <v>0.3</v>
      </c>
      <c r="T22" s="4">
        <f t="shared" si="1"/>
        <v>52.577999999999996</v>
      </c>
      <c r="U22" s="4">
        <v>75</v>
      </c>
      <c r="V22" s="13">
        <v>7.5</v>
      </c>
      <c r="W22" s="4" t="s">
        <v>815</v>
      </c>
      <c r="X22" s="4">
        <v>0.4</v>
      </c>
      <c r="Y22" s="4"/>
      <c r="Z22" s="4"/>
      <c r="AA22" s="18"/>
      <c r="AB22" s="20"/>
      <c r="AC22" s="4">
        <f t="shared" si="2"/>
        <v>0.4</v>
      </c>
      <c r="AD22" s="4"/>
      <c r="AE22" s="4"/>
      <c r="AF22" s="4"/>
      <c r="AG22" s="4"/>
      <c r="AH22" s="4">
        <f t="shared" si="10"/>
        <v>0</v>
      </c>
      <c r="AI22" s="4" t="s">
        <v>816</v>
      </c>
      <c r="AJ22" s="4" t="s">
        <v>816</v>
      </c>
      <c r="AK22" s="4">
        <v>2.5</v>
      </c>
      <c r="AL22" s="4" t="s">
        <v>100</v>
      </c>
      <c r="AM22" s="4">
        <v>0.2</v>
      </c>
      <c r="AN22" s="4" t="s">
        <v>1324</v>
      </c>
      <c r="AO22" s="8">
        <v>0.05</v>
      </c>
      <c r="AP22" s="4">
        <f t="shared" si="3"/>
        <v>2.75</v>
      </c>
      <c r="AQ22" s="4"/>
      <c r="AR22" s="8"/>
      <c r="AS22" s="4"/>
      <c r="AT22" s="4"/>
      <c r="AU22" s="4"/>
      <c r="AV22" s="8"/>
      <c r="AW22" s="8"/>
      <c r="AX22" s="4">
        <f t="shared" si="11"/>
        <v>0</v>
      </c>
      <c r="AY22" s="4">
        <f t="shared" si="4"/>
        <v>84.651488372092999</v>
      </c>
      <c r="AZ22" s="4">
        <f t="shared" si="5"/>
        <v>3.15</v>
      </c>
      <c r="BA22" s="4">
        <f t="shared" si="6"/>
        <v>87.801488372093004</v>
      </c>
      <c r="BB22" s="4">
        <f t="shared" si="7"/>
        <v>12</v>
      </c>
      <c r="BC22" s="4">
        <f t="shared" si="12"/>
        <v>17</v>
      </c>
      <c r="BD22" s="28">
        <f t="shared" si="13"/>
        <v>11</v>
      </c>
      <c r="BE22" s="1"/>
      <c r="BF22" s="1"/>
      <c r="BG22" s="1"/>
      <c r="BH22" s="1"/>
      <c r="BI22" s="1"/>
      <c r="BJ22" s="1"/>
      <c r="BK22" s="1"/>
      <c r="BL22" s="1"/>
      <c r="BM22" s="1"/>
    </row>
    <row r="23" spans="1:65" hidden="1" x14ac:dyDescent="0.25">
      <c r="A23" s="4" t="s">
        <v>745</v>
      </c>
      <c r="B23" s="4" t="s">
        <v>817</v>
      </c>
      <c r="C23" s="4" t="s">
        <v>818</v>
      </c>
      <c r="D23" s="7">
        <v>60.130232558139497</v>
      </c>
      <c r="E23" s="7" t="s">
        <v>65</v>
      </c>
      <c r="F23" s="7">
        <v>12</v>
      </c>
      <c r="G23" s="7" t="s">
        <v>65</v>
      </c>
      <c r="H23" s="7">
        <v>9</v>
      </c>
      <c r="I23" s="4">
        <v>3.9750000000000001</v>
      </c>
      <c r="J23" s="4"/>
      <c r="K23" s="4"/>
      <c r="L23" s="4"/>
      <c r="M23" s="8"/>
      <c r="N23" s="4">
        <f t="shared" si="8"/>
        <v>24.975000000000001</v>
      </c>
      <c r="O23" s="4">
        <f t="shared" si="9"/>
        <v>25.531569767441852</v>
      </c>
      <c r="P23" s="4">
        <v>3.0209999999999999</v>
      </c>
      <c r="Q23" s="4">
        <f t="shared" si="0"/>
        <v>80.210000000000008</v>
      </c>
      <c r="R23" s="4"/>
      <c r="S23" s="4"/>
      <c r="T23" s="4">
        <f t="shared" si="1"/>
        <v>48.126000000000005</v>
      </c>
      <c r="U23" s="4">
        <v>72</v>
      </c>
      <c r="V23" s="13">
        <v>7.2</v>
      </c>
      <c r="W23" s="4"/>
      <c r="X23" s="4"/>
      <c r="Y23" s="4"/>
      <c r="Z23" s="4"/>
      <c r="AA23" s="18"/>
      <c r="AB23" s="18"/>
      <c r="AC23" s="4">
        <f t="shared" si="2"/>
        <v>0</v>
      </c>
      <c r="AD23" s="4"/>
      <c r="AE23" s="4"/>
      <c r="AF23" s="4"/>
      <c r="AG23" s="4"/>
      <c r="AH23" s="4">
        <f t="shared" si="10"/>
        <v>0</v>
      </c>
      <c r="AI23" s="4"/>
      <c r="AJ23" s="4"/>
      <c r="AK23" s="4"/>
      <c r="AL23" s="4"/>
      <c r="AM23" s="4"/>
      <c r="AN23" s="4" t="s">
        <v>1324</v>
      </c>
      <c r="AO23" s="8">
        <v>0.05</v>
      </c>
      <c r="AP23" s="4">
        <f t="shared" si="3"/>
        <v>0.05</v>
      </c>
      <c r="AQ23" s="4"/>
      <c r="AR23" s="8"/>
      <c r="AS23" s="4"/>
      <c r="AT23" s="4"/>
      <c r="AU23" s="4"/>
      <c r="AV23" s="8"/>
      <c r="AW23" s="8"/>
      <c r="AX23" s="4">
        <f t="shared" si="11"/>
        <v>0</v>
      </c>
      <c r="AY23" s="4">
        <f t="shared" si="4"/>
        <v>80.857569767441859</v>
      </c>
      <c r="AZ23" s="4">
        <f t="shared" si="5"/>
        <v>0.05</v>
      </c>
      <c r="BA23" s="4">
        <f t="shared" si="6"/>
        <v>80.907569767441856</v>
      </c>
      <c r="BB23" s="4">
        <f t="shared" si="7"/>
        <v>29</v>
      </c>
      <c r="BC23" s="4">
        <f t="shared" si="12"/>
        <v>28</v>
      </c>
      <c r="BD23" s="28">
        <f t="shared" si="13"/>
        <v>29</v>
      </c>
      <c r="BE23" s="1"/>
      <c r="BF23" s="1"/>
      <c r="BG23" s="1"/>
      <c r="BH23" s="1"/>
      <c r="BI23" s="1"/>
      <c r="BJ23" s="1"/>
      <c r="BK23" s="1"/>
      <c r="BL23" s="1"/>
      <c r="BM23" s="1"/>
    </row>
    <row r="24" spans="1:65" hidden="1" x14ac:dyDescent="0.25">
      <c r="A24" s="4" t="s">
        <v>745</v>
      </c>
      <c r="B24" s="4" t="s">
        <v>819</v>
      </c>
      <c r="C24" s="4" t="s">
        <v>820</v>
      </c>
      <c r="D24" s="7">
        <v>60.954883720930198</v>
      </c>
      <c r="E24" s="7" t="s">
        <v>65</v>
      </c>
      <c r="F24" s="7">
        <v>12</v>
      </c>
      <c r="G24" s="7" t="s">
        <v>64</v>
      </c>
      <c r="H24" s="7">
        <v>8</v>
      </c>
      <c r="I24" s="4"/>
      <c r="J24" s="4"/>
      <c r="K24" s="4"/>
      <c r="L24" s="4"/>
      <c r="M24" s="8"/>
      <c r="N24" s="4">
        <f t="shared" si="8"/>
        <v>20</v>
      </c>
      <c r="O24" s="4">
        <f t="shared" si="9"/>
        <v>24.286465116279057</v>
      </c>
      <c r="P24" s="4">
        <v>3.2090000000000001</v>
      </c>
      <c r="Q24" s="4">
        <f t="shared" si="0"/>
        <v>82.09</v>
      </c>
      <c r="R24" s="4" t="s">
        <v>821</v>
      </c>
      <c r="S24" s="4">
        <v>0</v>
      </c>
      <c r="T24" s="4">
        <f t="shared" si="1"/>
        <v>49.253999999999998</v>
      </c>
      <c r="U24" s="4">
        <v>72</v>
      </c>
      <c r="V24" s="13">
        <v>7.2</v>
      </c>
      <c r="W24" s="4"/>
      <c r="X24" s="4"/>
      <c r="Y24" s="4"/>
      <c r="Z24" s="4"/>
      <c r="AA24" s="18"/>
      <c r="AB24" s="18"/>
      <c r="AC24" s="4">
        <f t="shared" si="2"/>
        <v>0</v>
      </c>
      <c r="AD24" s="4"/>
      <c r="AE24" s="4"/>
      <c r="AF24" s="4"/>
      <c r="AG24" s="4"/>
      <c r="AH24" s="4">
        <f t="shared" si="10"/>
        <v>0</v>
      </c>
      <c r="AI24" s="4"/>
      <c r="AJ24" s="4"/>
      <c r="AK24" s="4"/>
      <c r="AL24" s="4"/>
      <c r="AM24" s="4"/>
      <c r="AN24" s="4" t="s">
        <v>1324</v>
      </c>
      <c r="AO24" s="8">
        <v>0.05</v>
      </c>
      <c r="AP24" s="4">
        <f t="shared" si="3"/>
        <v>0.05</v>
      </c>
      <c r="AQ24" s="4"/>
      <c r="AR24" s="8"/>
      <c r="AS24" s="4"/>
      <c r="AT24" s="4"/>
      <c r="AU24" s="4"/>
      <c r="AV24" s="8"/>
      <c r="AW24" s="8"/>
      <c r="AX24" s="4">
        <f t="shared" si="11"/>
        <v>0</v>
      </c>
      <c r="AY24" s="4">
        <f t="shared" si="4"/>
        <v>80.740465116279054</v>
      </c>
      <c r="AZ24" s="4">
        <f t="shared" si="5"/>
        <v>0.05</v>
      </c>
      <c r="BA24" s="4">
        <f t="shared" si="6"/>
        <v>80.790465116279051</v>
      </c>
      <c r="BB24" s="4">
        <f t="shared" si="7"/>
        <v>28</v>
      </c>
      <c r="BC24" s="4">
        <f t="shared" si="12"/>
        <v>30</v>
      </c>
      <c r="BD24" s="28">
        <f t="shared" si="13"/>
        <v>28</v>
      </c>
      <c r="BE24" s="1"/>
      <c r="BF24" s="1"/>
      <c r="BG24" s="1"/>
      <c r="BH24" s="1"/>
      <c r="BI24" s="1"/>
      <c r="BJ24" s="1"/>
      <c r="BK24" s="1"/>
      <c r="BL24" s="1"/>
      <c r="BM24" s="1"/>
    </row>
    <row r="25" spans="1:65" hidden="1" x14ac:dyDescent="0.25">
      <c r="A25" s="4" t="s">
        <v>745</v>
      </c>
      <c r="B25" s="4" t="s">
        <v>822</v>
      </c>
      <c r="C25" s="4" t="s">
        <v>823</v>
      </c>
      <c r="D25" s="7">
        <v>54.176744186046498</v>
      </c>
      <c r="E25" s="7" t="s">
        <v>65</v>
      </c>
      <c r="F25" s="7">
        <v>12</v>
      </c>
      <c r="G25" s="7" t="s">
        <v>65</v>
      </c>
      <c r="H25" s="7">
        <v>9</v>
      </c>
      <c r="I25" s="4"/>
      <c r="J25" s="4"/>
      <c r="K25" s="4"/>
      <c r="L25" s="4"/>
      <c r="M25" s="8"/>
      <c r="N25" s="4">
        <f t="shared" si="8"/>
        <v>21</v>
      </c>
      <c r="O25" s="4">
        <f t="shared" si="9"/>
        <v>22.553023255813951</v>
      </c>
      <c r="P25" s="4">
        <v>2.1640000000000001</v>
      </c>
      <c r="Q25" s="4">
        <f t="shared" si="0"/>
        <v>71.64</v>
      </c>
      <c r="R25" s="4"/>
      <c r="S25" s="4"/>
      <c r="T25" s="4">
        <f t="shared" si="1"/>
        <v>42.984000000000002</v>
      </c>
      <c r="U25" s="4">
        <v>70.83</v>
      </c>
      <c r="V25" s="13">
        <v>7.0830000000000002</v>
      </c>
      <c r="W25" s="4"/>
      <c r="X25" s="4"/>
      <c r="Y25" s="4"/>
      <c r="Z25" s="4"/>
      <c r="AA25" s="18"/>
      <c r="AB25" s="18"/>
      <c r="AC25" s="4">
        <f t="shared" si="2"/>
        <v>0</v>
      </c>
      <c r="AD25" s="4"/>
      <c r="AE25" s="4"/>
      <c r="AF25" s="4"/>
      <c r="AG25" s="4"/>
      <c r="AH25" s="4">
        <f t="shared" si="10"/>
        <v>0</v>
      </c>
      <c r="AI25" s="4"/>
      <c r="AJ25" s="4"/>
      <c r="AK25" s="4"/>
      <c r="AL25" s="4"/>
      <c r="AM25" s="4"/>
      <c r="AN25" s="4" t="s">
        <v>1324</v>
      </c>
      <c r="AO25" s="8">
        <v>0.05</v>
      </c>
      <c r="AP25" s="4">
        <f t="shared" si="3"/>
        <v>0.05</v>
      </c>
      <c r="AQ25" s="4"/>
      <c r="AR25" s="8"/>
      <c r="AS25" s="4"/>
      <c r="AT25" s="4"/>
      <c r="AU25" s="4"/>
      <c r="AV25" s="8"/>
      <c r="AW25" s="8"/>
      <c r="AX25" s="4">
        <f t="shared" si="11"/>
        <v>0</v>
      </c>
      <c r="AY25" s="4">
        <f t="shared" si="4"/>
        <v>72.620023255813948</v>
      </c>
      <c r="AZ25" s="4">
        <f t="shared" si="5"/>
        <v>0.05</v>
      </c>
      <c r="BA25" s="4">
        <f t="shared" si="6"/>
        <v>72.670023255813945</v>
      </c>
      <c r="BB25" s="4">
        <f t="shared" si="7"/>
        <v>41</v>
      </c>
      <c r="BC25" s="4">
        <f t="shared" si="12"/>
        <v>42</v>
      </c>
      <c r="BD25" s="28">
        <f t="shared" si="13"/>
        <v>41</v>
      </c>
      <c r="BE25" s="1"/>
      <c r="BF25" s="1"/>
      <c r="BG25" s="1"/>
      <c r="BH25" s="1"/>
      <c r="BI25" s="1"/>
      <c r="BJ25" s="1"/>
      <c r="BK25" s="1"/>
      <c r="BL25" s="1"/>
      <c r="BM25" s="1"/>
    </row>
    <row r="26" spans="1:65" hidden="1" x14ac:dyDescent="0.25">
      <c r="A26" s="4" t="s">
        <v>745</v>
      </c>
      <c r="B26" s="4" t="s">
        <v>824</v>
      </c>
      <c r="C26" s="4" t="s">
        <v>825</v>
      </c>
      <c r="D26" s="7">
        <v>61.553488372093</v>
      </c>
      <c r="E26" s="7" t="s">
        <v>65</v>
      </c>
      <c r="F26" s="7">
        <v>12</v>
      </c>
      <c r="G26" s="7" t="s">
        <v>64</v>
      </c>
      <c r="H26" s="7">
        <v>8</v>
      </c>
      <c r="I26" s="4"/>
      <c r="J26" s="4"/>
      <c r="K26" s="4"/>
      <c r="L26" s="4"/>
      <c r="M26" s="8"/>
      <c r="N26" s="4">
        <f t="shared" si="8"/>
        <v>20</v>
      </c>
      <c r="O26" s="4">
        <f t="shared" si="9"/>
        <v>24.466046511627898</v>
      </c>
      <c r="P26" s="4">
        <v>3.5739999999999998</v>
      </c>
      <c r="Q26" s="4">
        <f t="shared" si="0"/>
        <v>85.74</v>
      </c>
      <c r="R26" s="4"/>
      <c r="S26" s="4"/>
      <c r="T26" s="4">
        <f t="shared" si="1"/>
        <v>51.443999999999996</v>
      </c>
      <c r="U26" s="4">
        <v>73.5</v>
      </c>
      <c r="V26" s="13">
        <v>7.35</v>
      </c>
      <c r="W26" s="4"/>
      <c r="X26" s="4"/>
      <c r="Y26" s="4"/>
      <c r="Z26" s="4"/>
      <c r="AA26" s="18"/>
      <c r="AB26" s="20"/>
      <c r="AC26" s="4">
        <f t="shared" si="2"/>
        <v>0</v>
      </c>
      <c r="AD26" s="4"/>
      <c r="AE26" s="4"/>
      <c r="AF26" s="4"/>
      <c r="AG26" s="4"/>
      <c r="AH26" s="4">
        <f t="shared" si="10"/>
        <v>0</v>
      </c>
      <c r="AI26" s="4"/>
      <c r="AJ26" s="4"/>
      <c r="AK26" s="4"/>
      <c r="AL26" s="4"/>
      <c r="AM26" s="4"/>
      <c r="AN26" s="4" t="s">
        <v>1324</v>
      </c>
      <c r="AO26" s="8">
        <v>0.05</v>
      </c>
      <c r="AP26" s="4">
        <f t="shared" si="3"/>
        <v>0.05</v>
      </c>
      <c r="AQ26" s="4"/>
      <c r="AR26" s="8"/>
      <c r="AS26" s="4"/>
      <c r="AT26" s="4"/>
      <c r="AU26" s="4"/>
      <c r="AV26" s="8"/>
      <c r="AW26" s="8"/>
      <c r="AX26" s="4">
        <f t="shared" si="11"/>
        <v>0</v>
      </c>
      <c r="AY26" s="4">
        <f t="shared" si="4"/>
        <v>83.260046511627891</v>
      </c>
      <c r="AZ26" s="4">
        <f t="shared" si="5"/>
        <v>0.05</v>
      </c>
      <c r="BA26" s="4">
        <f t="shared" si="6"/>
        <v>83.310046511627888</v>
      </c>
      <c r="BB26" s="4">
        <f t="shared" si="7"/>
        <v>19</v>
      </c>
      <c r="BC26" s="4">
        <f t="shared" si="12"/>
        <v>24</v>
      </c>
      <c r="BD26" s="28">
        <f t="shared" si="13"/>
        <v>19</v>
      </c>
      <c r="BE26" s="1"/>
      <c r="BF26" s="1"/>
      <c r="BG26" s="1"/>
      <c r="BH26" s="1"/>
      <c r="BI26" s="1"/>
      <c r="BJ26" s="1"/>
      <c r="BK26" s="1"/>
      <c r="BL26" s="1"/>
      <c r="BM26" s="1"/>
    </row>
    <row r="27" spans="1:65" hidden="1" x14ac:dyDescent="0.25">
      <c r="A27" s="4" t="s">
        <v>745</v>
      </c>
      <c r="B27" s="4" t="s">
        <v>826</v>
      </c>
      <c r="C27" s="4" t="s">
        <v>827</v>
      </c>
      <c r="D27" s="7">
        <v>61.413953488372101</v>
      </c>
      <c r="E27" s="7" t="s">
        <v>65</v>
      </c>
      <c r="F27" s="7">
        <v>12</v>
      </c>
      <c r="G27" s="7" t="s">
        <v>64</v>
      </c>
      <c r="H27" s="7">
        <v>8</v>
      </c>
      <c r="I27" s="4"/>
      <c r="J27" s="4"/>
      <c r="K27" s="4"/>
      <c r="L27" s="4"/>
      <c r="M27" s="8"/>
      <c r="N27" s="4">
        <f t="shared" si="8"/>
        <v>20</v>
      </c>
      <c r="O27" s="4">
        <f t="shared" si="9"/>
        <v>24.424186046511629</v>
      </c>
      <c r="P27" s="4">
        <v>3.6859999999999999</v>
      </c>
      <c r="Q27" s="4">
        <f t="shared" si="0"/>
        <v>86.86</v>
      </c>
      <c r="R27" s="4"/>
      <c r="S27" s="4"/>
      <c r="T27" s="4">
        <f t="shared" si="1"/>
        <v>52.116</v>
      </c>
      <c r="U27" s="4">
        <v>77</v>
      </c>
      <c r="V27" s="13">
        <v>7.7</v>
      </c>
      <c r="W27" s="4"/>
      <c r="X27" s="4"/>
      <c r="Y27" s="4"/>
      <c r="Z27" s="4"/>
      <c r="AA27" s="18"/>
      <c r="AB27" s="20"/>
      <c r="AC27" s="4">
        <f t="shared" si="2"/>
        <v>0</v>
      </c>
      <c r="AD27" s="4"/>
      <c r="AE27" s="4"/>
      <c r="AF27" s="4"/>
      <c r="AG27" s="4"/>
      <c r="AH27" s="4">
        <f t="shared" si="10"/>
        <v>0</v>
      </c>
      <c r="AI27" s="4"/>
      <c r="AJ27" s="4"/>
      <c r="AK27" s="4"/>
      <c r="AL27" s="4"/>
      <c r="AM27" s="4"/>
      <c r="AN27" s="4" t="s">
        <v>1324</v>
      </c>
      <c r="AO27" s="8">
        <v>0.05</v>
      </c>
      <c r="AP27" s="4">
        <f t="shared" si="3"/>
        <v>0.05</v>
      </c>
      <c r="AQ27" s="4"/>
      <c r="AR27" s="8"/>
      <c r="AS27" s="4"/>
      <c r="AT27" s="4"/>
      <c r="AU27" s="4"/>
      <c r="AV27" s="8"/>
      <c r="AW27" s="8"/>
      <c r="AX27" s="4">
        <f t="shared" si="11"/>
        <v>0</v>
      </c>
      <c r="AY27" s="4">
        <f t="shared" si="4"/>
        <v>84.240186046511624</v>
      </c>
      <c r="AZ27" s="4">
        <f t="shared" si="5"/>
        <v>0.05</v>
      </c>
      <c r="BA27" s="4">
        <f t="shared" si="6"/>
        <v>84.290186046511621</v>
      </c>
      <c r="BB27" s="4">
        <f t="shared" si="7"/>
        <v>16</v>
      </c>
      <c r="BC27" s="4">
        <f t="shared" si="12"/>
        <v>21</v>
      </c>
      <c r="BD27" s="28">
        <f t="shared" si="13"/>
        <v>16</v>
      </c>
      <c r="BE27" s="1"/>
      <c r="BF27" s="1"/>
      <c r="BG27" s="1"/>
      <c r="BH27" s="1"/>
      <c r="BI27" s="1"/>
      <c r="BJ27" s="1"/>
      <c r="BK27" s="1"/>
      <c r="BL27" s="1"/>
      <c r="BM27" s="1"/>
    </row>
    <row r="28" spans="1:65" hidden="1" x14ac:dyDescent="0.25">
      <c r="A28" s="4" t="s">
        <v>745</v>
      </c>
      <c r="B28" s="4" t="s">
        <v>828</v>
      </c>
      <c r="C28" s="4" t="s">
        <v>829</v>
      </c>
      <c r="D28" s="7">
        <v>61.404651162790699</v>
      </c>
      <c r="E28" s="7" t="s">
        <v>65</v>
      </c>
      <c r="F28" s="7">
        <v>12</v>
      </c>
      <c r="G28" s="7" t="s">
        <v>65</v>
      </c>
      <c r="H28" s="7">
        <v>9</v>
      </c>
      <c r="I28" s="4"/>
      <c r="J28" s="4"/>
      <c r="K28" s="4"/>
      <c r="L28" s="4"/>
      <c r="M28" s="8"/>
      <c r="N28" s="4">
        <f t="shared" si="8"/>
        <v>21</v>
      </c>
      <c r="O28" s="4">
        <f t="shared" si="9"/>
        <v>24.721395348837209</v>
      </c>
      <c r="P28" s="4">
        <v>2.9060000000000001</v>
      </c>
      <c r="Q28" s="4">
        <f t="shared" si="0"/>
        <v>79.06</v>
      </c>
      <c r="R28" s="4"/>
      <c r="S28" s="4"/>
      <c r="T28" s="4">
        <f t="shared" si="1"/>
        <v>47.436</v>
      </c>
      <c r="U28" s="4">
        <v>71</v>
      </c>
      <c r="V28" s="13">
        <v>7.1</v>
      </c>
      <c r="W28" s="4"/>
      <c r="X28" s="4"/>
      <c r="Y28" s="4"/>
      <c r="Z28" s="4"/>
      <c r="AA28" s="18"/>
      <c r="AB28" s="20"/>
      <c r="AC28" s="4">
        <f t="shared" si="2"/>
        <v>0</v>
      </c>
      <c r="AD28" s="4"/>
      <c r="AE28" s="4"/>
      <c r="AF28" s="4"/>
      <c r="AG28" s="4"/>
      <c r="AH28" s="4">
        <f t="shared" si="10"/>
        <v>0</v>
      </c>
      <c r="AI28" s="4"/>
      <c r="AJ28" s="4"/>
      <c r="AK28" s="4"/>
      <c r="AL28" s="4"/>
      <c r="AM28" s="4"/>
      <c r="AN28" s="4" t="s">
        <v>1324</v>
      </c>
      <c r="AO28" s="8">
        <v>0.05</v>
      </c>
      <c r="AP28" s="4">
        <f t="shared" si="3"/>
        <v>0.05</v>
      </c>
      <c r="AQ28" s="4"/>
      <c r="AR28" s="8"/>
      <c r="AS28" s="4"/>
      <c r="AT28" s="4"/>
      <c r="AU28" s="4"/>
      <c r="AV28" s="8"/>
      <c r="AW28" s="8"/>
      <c r="AX28" s="4">
        <f t="shared" si="11"/>
        <v>0</v>
      </c>
      <c r="AY28" s="4">
        <f t="shared" si="4"/>
        <v>79.257395348837207</v>
      </c>
      <c r="AZ28" s="4">
        <f t="shared" si="5"/>
        <v>0.05</v>
      </c>
      <c r="BA28" s="4">
        <f t="shared" si="6"/>
        <v>79.307395348837204</v>
      </c>
      <c r="BB28" s="4">
        <f t="shared" si="7"/>
        <v>33</v>
      </c>
      <c r="BC28" s="4">
        <f t="shared" si="12"/>
        <v>33</v>
      </c>
      <c r="BD28" s="28">
        <f t="shared" si="13"/>
        <v>33</v>
      </c>
      <c r="BE28" s="1"/>
      <c r="BF28" s="1"/>
      <c r="BG28" s="1"/>
      <c r="BH28" s="1"/>
      <c r="BI28" s="1"/>
      <c r="BJ28" s="1"/>
      <c r="BK28" s="1"/>
      <c r="BL28" s="1"/>
      <c r="BM28" s="1"/>
    </row>
    <row r="29" spans="1:65" hidden="1" x14ac:dyDescent="0.25">
      <c r="A29" s="4" t="s">
        <v>745</v>
      </c>
      <c r="B29" s="4" t="s">
        <v>830</v>
      </c>
      <c r="C29" s="4" t="s">
        <v>831</v>
      </c>
      <c r="D29" s="7">
        <v>61.6353488372093</v>
      </c>
      <c r="E29" s="7" t="s">
        <v>65</v>
      </c>
      <c r="F29" s="7">
        <v>12</v>
      </c>
      <c r="G29" s="7" t="s">
        <v>65</v>
      </c>
      <c r="H29" s="7">
        <v>9</v>
      </c>
      <c r="I29" s="4">
        <v>6.6</v>
      </c>
      <c r="J29" s="4" t="s">
        <v>123</v>
      </c>
      <c r="K29" s="4">
        <v>0.5</v>
      </c>
      <c r="L29" s="4"/>
      <c r="M29" s="8"/>
      <c r="N29" s="4">
        <f t="shared" si="8"/>
        <v>28.1</v>
      </c>
      <c r="O29" s="4">
        <f t="shared" si="9"/>
        <v>26.92060465116279</v>
      </c>
      <c r="P29" s="4">
        <v>3.698</v>
      </c>
      <c r="Q29" s="4">
        <f t="shared" si="0"/>
        <v>86.97999999999999</v>
      </c>
      <c r="R29" s="4" t="s">
        <v>790</v>
      </c>
      <c r="S29" s="4">
        <v>0.5</v>
      </c>
      <c r="T29" s="4">
        <f t="shared" si="1"/>
        <v>52.487999999999992</v>
      </c>
      <c r="U29" s="4">
        <v>75.5</v>
      </c>
      <c r="V29" s="13">
        <v>7.55</v>
      </c>
      <c r="W29" s="4"/>
      <c r="X29" s="4"/>
      <c r="Y29" s="4" t="s">
        <v>832</v>
      </c>
      <c r="Z29" s="4">
        <v>0.2</v>
      </c>
      <c r="AA29" s="18"/>
      <c r="AB29" s="20"/>
      <c r="AC29" s="4">
        <f t="shared" si="2"/>
        <v>0.2</v>
      </c>
      <c r="AD29" s="4"/>
      <c r="AE29" s="4"/>
      <c r="AF29" s="4"/>
      <c r="AG29" s="4"/>
      <c r="AH29" s="4">
        <f t="shared" si="10"/>
        <v>0</v>
      </c>
      <c r="AI29" s="4"/>
      <c r="AJ29" s="4"/>
      <c r="AK29" s="4"/>
      <c r="AL29" s="4"/>
      <c r="AM29" s="4"/>
      <c r="AN29" s="4" t="s">
        <v>1324</v>
      </c>
      <c r="AO29" s="8">
        <v>0.05</v>
      </c>
      <c r="AP29" s="4">
        <f t="shared" si="3"/>
        <v>0.05</v>
      </c>
      <c r="AQ29" s="4"/>
      <c r="AR29" s="8"/>
      <c r="AS29" s="4"/>
      <c r="AT29" s="4"/>
      <c r="AU29" s="4"/>
      <c r="AV29" s="8"/>
      <c r="AW29" s="8"/>
      <c r="AX29" s="4">
        <f t="shared" si="11"/>
        <v>0</v>
      </c>
      <c r="AY29" s="4">
        <f t="shared" si="4"/>
        <v>86.958604651162787</v>
      </c>
      <c r="AZ29" s="4">
        <f t="shared" si="5"/>
        <v>0.25</v>
      </c>
      <c r="BA29" s="4">
        <f t="shared" si="6"/>
        <v>87.208604651162787</v>
      </c>
      <c r="BB29" s="4">
        <f t="shared" si="7"/>
        <v>15</v>
      </c>
      <c r="BC29" s="4">
        <f t="shared" si="12"/>
        <v>18</v>
      </c>
      <c r="BD29" s="28">
        <f t="shared" si="13"/>
        <v>14</v>
      </c>
      <c r="BE29" s="1"/>
      <c r="BF29" s="1"/>
      <c r="BG29" s="1"/>
      <c r="BH29" s="1"/>
      <c r="BI29" s="1"/>
      <c r="BJ29" s="1"/>
      <c r="BK29" s="1"/>
      <c r="BL29" s="1"/>
      <c r="BM29" s="1"/>
    </row>
    <row r="30" spans="1:65" hidden="1" x14ac:dyDescent="0.25">
      <c r="A30" s="4" t="s">
        <v>745</v>
      </c>
      <c r="B30" s="4" t="s">
        <v>833</v>
      </c>
      <c r="C30" s="4" t="s">
        <v>834</v>
      </c>
      <c r="D30" s="7">
        <v>61.181395348837199</v>
      </c>
      <c r="E30" s="7" t="s">
        <v>65</v>
      </c>
      <c r="F30" s="7">
        <v>12</v>
      </c>
      <c r="G30" s="7" t="s">
        <v>65</v>
      </c>
      <c r="H30" s="7">
        <v>9</v>
      </c>
      <c r="I30" s="4">
        <v>1.425</v>
      </c>
      <c r="J30" s="4"/>
      <c r="K30" s="4"/>
      <c r="L30" s="4"/>
      <c r="M30" s="8"/>
      <c r="N30" s="4">
        <f t="shared" si="8"/>
        <v>22.425000000000001</v>
      </c>
      <c r="O30" s="4">
        <f t="shared" si="9"/>
        <v>25.081918604651158</v>
      </c>
      <c r="P30" s="4">
        <v>2.871</v>
      </c>
      <c r="Q30" s="4">
        <f t="shared" si="0"/>
        <v>78.710000000000008</v>
      </c>
      <c r="R30" s="4"/>
      <c r="S30" s="4"/>
      <c r="T30" s="4">
        <f t="shared" si="1"/>
        <v>47.226000000000006</v>
      </c>
      <c r="U30" s="4">
        <v>77</v>
      </c>
      <c r="V30" s="13">
        <v>7.7</v>
      </c>
      <c r="W30" s="4"/>
      <c r="X30" s="4"/>
      <c r="Y30" s="4"/>
      <c r="Z30" s="4"/>
      <c r="AA30" s="18"/>
      <c r="AB30" s="20"/>
      <c r="AC30" s="4">
        <f t="shared" si="2"/>
        <v>0</v>
      </c>
      <c r="AD30" s="4"/>
      <c r="AE30" s="4"/>
      <c r="AF30" s="4"/>
      <c r="AG30" s="4"/>
      <c r="AH30" s="4">
        <f t="shared" si="10"/>
        <v>0</v>
      </c>
      <c r="AI30" s="4"/>
      <c r="AJ30" s="4"/>
      <c r="AK30" s="4"/>
      <c r="AL30" s="4"/>
      <c r="AM30" s="4"/>
      <c r="AN30" s="4" t="s">
        <v>1324</v>
      </c>
      <c r="AO30" s="8">
        <v>0.05</v>
      </c>
      <c r="AP30" s="4">
        <f t="shared" si="3"/>
        <v>0.05</v>
      </c>
      <c r="AQ30" s="4"/>
      <c r="AR30" s="8"/>
      <c r="AS30" s="4"/>
      <c r="AT30" s="4"/>
      <c r="AU30" s="4"/>
      <c r="AV30" s="8"/>
      <c r="AW30" s="8"/>
      <c r="AX30" s="4">
        <f t="shared" si="11"/>
        <v>0</v>
      </c>
      <c r="AY30" s="4">
        <f t="shared" si="4"/>
        <v>80.007918604651167</v>
      </c>
      <c r="AZ30" s="4">
        <f t="shared" si="5"/>
        <v>0.05</v>
      </c>
      <c r="BA30" s="4">
        <f t="shared" si="6"/>
        <v>80.057918604651164</v>
      </c>
      <c r="BB30" s="4">
        <f t="shared" si="7"/>
        <v>35</v>
      </c>
      <c r="BC30" s="4">
        <f t="shared" si="12"/>
        <v>32</v>
      </c>
      <c r="BD30" s="28">
        <f t="shared" si="13"/>
        <v>35</v>
      </c>
      <c r="BE30" s="1"/>
      <c r="BF30" s="1"/>
      <c r="BG30" s="1"/>
      <c r="BH30" s="1"/>
      <c r="BI30" s="1"/>
      <c r="BJ30" s="1"/>
      <c r="BK30" s="1"/>
      <c r="BL30" s="1"/>
      <c r="BM30" s="1"/>
    </row>
    <row r="31" spans="1:65" hidden="1" x14ac:dyDescent="0.25">
      <c r="A31" s="4" t="s">
        <v>745</v>
      </c>
      <c r="B31" s="4" t="s">
        <v>835</v>
      </c>
      <c r="C31" s="4" t="s">
        <v>836</v>
      </c>
      <c r="D31" s="7">
        <v>61.674418604651201</v>
      </c>
      <c r="E31" s="7" t="s">
        <v>65</v>
      </c>
      <c r="F31" s="7">
        <v>12</v>
      </c>
      <c r="G31" s="7" t="s">
        <v>65</v>
      </c>
      <c r="H31" s="7">
        <v>9</v>
      </c>
      <c r="I31" s="4"/>
      <c r="J31" s="4"/>
      <c r="K31" s="4"/>
      <c r="L31" s="4"/>
      <c r="M31" s="8"/>
      <c r="N31" s="4">
        <f t="shared" si="8"/>
        <v>21</v>
      </c>
      <c r="O31" s="4">
        <f t="shared" si="9"/>
        <v>24.802325581395362</v>
      </c>
      <c r="P31" s="4">
        <v>3.7170000000000001</v>
      </c>
      <c r="Q31" s="4">
        <f t="shared" si="0"/>
        <v>87.17</v>
      </c>
      <c r="R31" s="4"/>
      <c r="S31" s="4"/>
      <c r="T31" s="4">
        <f t="shared" si="1"/>
        <v>52.302</v>
      </c>
      <c r="U31" s="4">
        <v>74.5</v>
      </c>
      <c r="V31" s="13">
        <v>7.45</v>
      </c>
      <c r="W31" s="4" t="s">
        <v>837</v>
      </c>
      <c r="X31" s="4">
        <v>0.4</v>
      </c>
      <c r="Y31" s="4"/>
      <c r="Z31" s="4"/>
      <c r="AA31" s="18"/>
      <c r="AB31" s="20"/>
      <c r="AC31" s="4">
        <f t="shared" si="2"/>
        <v>0.4</v>
      </c>
      <c r="AD31" s="4"/>
      <c r="AE31" s="4"/>
      <c r="AF31" s="4"/>
      <c r="AG31" s="4"/>
      <c r="AH31" s="4">
        <f t="shared" si="10"/>
        <v>0</v>
      </c>
      <c r="AI31" s="4" t="s">
        <v>838</v>
      </c>
      <c r="AJ31" s="4" t="s">
        <v>838</v>
      </c>
      <c r="AK31" s="8">
        <v>2.7</v>
      </c>
      <c r="AL31" s="8" t="s">
        <v>100</v>
      </c>
      <c r="AM31" s="4">
        <v>0.2</v>
      </c>
      <c r="AN31" s="4" t="s">
        <v>1324</v>
      </c>
      <c r="AO31" s="8">
        <v>0.05</v>
      </c>
      <c r="AP31" s="4">
        <f t="shared" si="3"/>
        <v>2.95</v>
      </c>
      <c r="AQ31" s="4"/>
      <c r="AR31" s="8"/>
      <c r="AS31" s="4"/>
      <c r="AT31" s="4"/>
      <c r="AU31" s="4"/>
      <c r="AV31" s="8"/>
      <c r="AW31" s="8"/>
      <c r="AX31" s="4">
        <f t="shared" si="11"/>
        <v>0</v>
      </c>
      <c r="AY31" s="4">
        <f t="shared" si="4"/>
        <v>84.554325581395361</v>
      </c>
      <c r="AZ31" s="4">
        <f t="shared" si="5"/>
        <v>3.35</v>
      </c>
      <c r="BA31" s="4">
        <f t="shared" si="6"/>
        <v>87.904325581395355</v>
      </c>
      <c r="BB31" s="4">
        <f t="shared" si="7"/>
        <v>14</v>
      </c>
      <c r="BC31" s="4">
        <f t="shared" si="12"/>
        <v>16</v>
      </c>
      <c r="BD31" s="28">
        <f t="shared" si="13"/>
        <v>15</v>
      </c>
      <c r="BE31" s="1"/>
      <c r="BF31" s="1"/>
      <c r="BG31" s="1"/>
      <c r="BH31" s="1"/>
      <c r="BI31" s="1"/>
      <c r="BJ31" s="1"/>
      <c r="BK31" s="1"/>
      <c r="BL31" s="1"/>
      <c r="BM31" s="1"/>
    </row>
    <row r="32" spans="1:65" hidden="1" x14ac:dyDescent="0.25">
      <c r="A32" s="4" t="s">
        <v>745</v>
      </c>
      <c r="B32" s="4" t="s">
        <v>839</v>
      </c>
      <c r="C32" s="4" t="s">
        <v>840</v>
      </c>
      <c r="D32" s="7">
        <v>61.320930232558098</v>
      </c>
      <c r="E32" s="7" t="s">
        <v>65</v>
      </c>
      <c r="F32" s="7">
        <v>12</v>
      </c>
      <c r="G32" s="7" t="s">
        <v>64</v>
      </c>
      <c r="H32" s="7">
        <v>8</v>
      </c>
      <c r="I32" s="4"/>
      <c r="J32" s="4"/>
      <c r="K32" s="4"/>
      <c r="L32" s="4"/>
      <c r="M32" s="8"/>
      <c r="N32" s="4">
        <f t="shared" si="8"/>
        <v>20</v>
      </c>
      <c r="O32" s="4">
        <f t="shared" si="9"/>
        <v>24.396279069767427</v>
      </c>
      <c r="P32" s="4">
        <v>2.782</v>
      </c>
      <c r="Q32" s="4">
        <f t="shared" si="0"/>
        <v>77.819999999999993</v>
      </c>
      <c r="R32" s="4"/>
      <c r="S32" s="4"/>
      <c r="T32" s="4">
        <f t="shared" si="1"/>
        <v>46.691999999999993</v>
      </c>
      <c r="U32" s="15">
        <v>76</v>
      </c>
      <c r="V32" s="16">
        <v>7.6</v>
      </c>
      <c r="W32" s="4"/>
      <c r="X32" s="4"/>
      <c r="Y32" s="4"/>
      <c r="Z32" s="8"/>
      <c r="AA32" s="18"/>
      <c r="AB32" s="20"/>
      <c r="AC32" s="4">
        <f t="shared" si="2"/>
        <v>0</v>
      </c>
      <c r="AD32" s="4"/>
      <c r="AE32" s="4"/>
      <c r="AF32" s="4"/>
      <c r="AG32" s="4"/>
      <c r="AH32" s="4">
        <f t="shared" si="10"/>
        <v>0</v>
      </c>
      <c r="AI32" s="4"/>
      <c r="AJ32" s="4"/>
      <c r="AK32" s="4"/>
      <c r="AL32" s="4"/>
      <c r="AM32" s="4"/>
      <c r="AN32" s="4" t="s">
        <v>1324</v>
      </c>
      <c r="AO32" s="8">
        <v>0.05</v>
      </c>
      <c r="AP32" s="4">
        <f t="shared" si="3"/>
        <v>0.05</v>
      </c>
      <c r="AQ32" s="15"/>
      <c r="AR32" s="8"/>
      <c r="AS32" s="15"/>
      <c r="AT32" s="15"/>
      <c r="AU32" s="15"/>
      <c r="AV32" s="8"/>
      <c r="AW32" s="8"/>
      <c r="AX32" s="4">
        <f t="shared" si="11"/>
        <v>0</v>
      </c>
      <c r="AY32" s="4">
        <f t="shared" si="4"/>
        <v>78.688279069767418</v>
      </c>
      <c r="AZ32" s="4">
        <f t="shared" si="5"/>
        <v>0.05</v>
      </c>
      <c r="BA32" s="4">
        <f t="shared" si="6"/>
        <v>78.738279069767415</v>
      </c>
      <c r="BB32" s="4">
        <f t="shared" si="7"/>
        <v>36</v>
      </c>
      <c r="BC32" s="4">
        <f t="shared" si="12"/>
        <v>35</v>
      </c>
      <c r="BD32" s="28">
        <f t="shared" si="13"/>
        <v>36</v>
      </c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25">
      <c r="A33" s="4" t="s">
        <v>745</v>
      </c>
      <c r="B33" s="4" t="s">
        <v>841</v>
      </c>
      <c r="C33" s="4" t="s">
        <v>842</v>
      </c>
      <c r="D33" s="7">
        <v>61.431627906976701</v>
      </c>
      <c r="E33" s="7" t="s">
        <v>65</v>
      </c>
      <c r="F33" s="7">
        <v>12</v>
      </c>
      <c r="G33" s="7" t="s">
        <v>65</v>
      </c>
      <c r="H33" s="7">
        <v>9</v>
      </c>
      <c r="I33" s="4">
        <v>1.875</v>
      </c>
      <c r="J33" s="4"/>
      <c r="K33" s="4"/>
      <c r="L33" s="4"/>
      <c r="M33" s="8"/>
      <c r="N33" s="4">
        <f t="shared" si="8"/>
        <v>22.875</v>
      </c>
      <c r="O33" s="4">
        <f t="shared" si="9"/>
        <v>25.291988372093009</v>
      </c>
      <c r="P33" s="4">
        <v>3.4079999999999999</v>
      </c>
      <c r="Q33" s="4">
        <f t="shared" si="0"/>
        <v>84.08</v>
      </c>
      <c r="R33" s="4"/>
      <c r="S33" s="4"/>
      <c r="T33" s="4">
        <f t="shared" si="1"/>
        <v>50.448</v>
      </c>
      <c r="U33" s="4">
        <v>95</v>
      </c>
      <c r="V33" s="13">
        <v>9.5</v>
      </c>
      <c r="W33" s="4"/>
      <c r="X33" s="4"/>
      <c r="Y33" s="4"/>
      <c r="Z33" s="4"/>
      <c r="AA33" s="18"/>
      <c r="AB33" s="20"/>
      <c r="AC33" s="4">
        <f t="shared" si="2"/>
        <v>0</v>
      </c>
      <c r="AD33" s="4"/>
      <c r="AE33" s="4"/>
      <c r="AF33" s="4"/>
      <c r="AG33" s="4"/>
      <c r="AH33" s="4">
        <f t="shared" si="10"/>
        <v>0</v>
      </c>
      <c r="AI33" s="4" t="s">
        <v>843</v>
      </c>
      <c r="AJ33" s="1" t="s">
        <v>843</v>
      </c>
      <c r="AK33" s="4">
        <v>1</v>
      </c>
      <c r="AL33" s="4"/>
      <c r="AM33" s="4"/>
      <c r="AN33" s="4" t="s">
        <v>1324</v>
      </c>
      <c r="AO33" s="8">
        <v>0.05</v>
      </c>
      <c r="AP33" s="4">
        <f t="shared" si="3"/>
        <v>1.05</v>
      </c>
      <c r="AQ33" s="4" t="s">
        <v>844</v>
      </c>
      <c r="AR33" s="8">
        <v>1</v>
      </c>
      <c r="AS33" s="4"/>
      <c r="AT33" s="4" t="s">
        <v>845</v>
      </c>
      <c r="AU33" s="4">
        <v>4.8</v>
      </c>
      <c r="AV33" s="8"/>
      <c r="AW33" s="8"/>
      <c r="AX33" s="4">
        <f t="shared" si="11"/>
        <v>5.8</v>
      </c>
      <c r="AY33" s="4">
        <f t="shared" si="4"/>
        <v>85.239988372093009</v>
      </c>
      <c r="AZ33" s="4">
        <f t="shared" si="5"/>
        <v>6.85</v>
      </c>
      <c r="BA33" s="4">
        <f t="shared" si="6"/>
        <v>92.089988372093003</v>
      </c>
      <c r="BB33" s="4">
        <f t="shared" si="7"/>
        <v>23</v>
      </c>
      <c r="BC33" s="4">
        <f t="shared" si="12"/>
        <v>12</v>
      </c>
      <c r="BD33" s="28">
        <f t="shared" si="13"/>
        <v>23</v>
      </c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25">
      <c r="A34" s="4" t="s">
        <v>745</v>
      </c>
      <c r="B34" s="4" t="s">
        <v>846</v>
      </c>
      <c r="C34" s="4" t="s">
        <v>847</v>
      </c>
      <c r="D34" s="7">
        <v>61.143255813953502</v>
      </c>
      <c r="E34" s="7" t="s">
        <v>65</v>
      </c>
      <c r="F34" s="7">
        <v>12</v>
      </c>
      <c r="G34" s="7" t="s">
        <v>64</v>
      </c>
      <c r="H34" s="7">
        <v>8</v>
      </c>
      <c r="I34" s="4">
        <v>1.5</v>
      </c>
      <c r="J34" s="4"/>
      <c r="K34" s="4"/>
      <c r="L34" s="4"/>
      <c r="M34" s="8"/>
      <c r="N34" s="4">
        <f t="shared" si="8"/>
        <v>21.5</v>
      </c>
      <c r="O34" s="4">
        <f t="shared" si="9"/>
        <v>24.792976744186049</v>
      </c>
      <c r="P34" s="4">
        <v>4.0679999999999996</v>
      </c>
      <c r="Q34" s="4">
        <f t="shared" si="0"/>
        <v>90.679999999999993</v>
      </c>
      <c r="R34" s="4" t="s">
        <v>453</v>
      </c>
      <c r="S34" s="4">
        <v>0.3</v>
      </c>
      <c r="T34" s="4">
        <f t="shared" si="1"/>
        <v>54.587999999999994</v>
      </c>
      <c r="U34" s="4">
        <v>78.5</v>
      </c>
      <c r="V34" s="13">
        <v>7.85</v>
      </c>
      <c r="W34" s="4" t="s">
        <v>848</v>
      </c>
      <c r="X34" s="4">
        <v>6.5</v>
      </c>
      <c r="Y34" s="4"/>
      <c r="Z34" s="4"/>
      <c r="AA34" s="18"/>
      <c r="AB34" s="20"/>
      <c r="AC34" s="4">
        <f t="shared" si="2"/>
        <v>6.5</v>
      </c>
      <c r="AD34" s="4" t="s">
        <v>849</v>
      </c>
      <c r="AE34" s="4">
        <v>0.75</v>
      </c>
      <c r="AF34" s="4"/>
      <c r="AG34" s="4"/>
      <c r="AH34" s="4">
        <f t="shared" si="10"/>
        <v>0.75</v>
      </c>
      <c r="AI34" s="4" t="s">
        <v>850</v>
      </c>
      <c r="AJ34" s="4" t="s">
        <v>850</v>
      </c>
      <c r="AK34" s="4">
        <v>5.5</v>
      </c>
      <c r="AL34" s="4"/>
      <c r="AM34" s="4"/>
      <c r="AN34" s="4" t="s">
        <v>1324</v>
      </c>
      <c r="AO34" s="8">
        <v>0.05</v>
      </c>
      <c r="AP34" s="4">
        <f t="shared" si="3"/>
        <v>5.55</v>
      </c>
      <c r="AQ34" s="4"/>
      <c r="AR34" s="8"/>
      <c r="AS34" s="4"/>
      <c r="AT34" s="4"/>
      <c r="AU34" s="4"/>
      <c r="AV34" s="8"/>
      <c r="AW34" s="8"/>
      <c r="AX34" s="4">
        <f t="shared" si="11"/>
        <v>0</v>
      </c>
      <c r="AY34" s="4">
        <f t="shared" si="4"/>
        <v>87.230976744186037</v>
      </c>
      <c r="AZ34" s="4">
        <f t="shared" si="5"/>
        <v>12.8</v>
      </c>
      <c r="BA34" s="4">
        <f t="shared" si="6"/>
        <v>100.03097674418603</v>
      </c>
      <c r="BB34" s="4">
        <f t="shared" si="7"/>
        <v>5</v>
      </c>
      <c r="BC34" s="4">
        <f t="shared" si="12"/>
        <v>5</v>
      </c>
      <c r="BD34" s="28">
        <f t="shared" si="13"/>
        <v>5</v>
      </c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25">
      <c r="A35" s="4" t="s">
        <v>745</v>
      </c>
      <c r="B35" s="4" t="s">
        <v>851</v>
      </c>
      <c r="C35" s="4" t="s">
        <v>852</v>
      </c>
      <c r="D35" s="7">
        <v>61.051162790697703</v>
      </c>
      <c r="E35" s="7" t="s">
        <v>65</v>
      </c>
      <c r="F35" s="7">
        <v>12</v>
      </c>
      <c r="G35" s="7" t="s">
        <v>65</v>
      </c>
      <c r="H35" s="7">
        <v>9</v>
      </c>
      <c r="I35" s="4">
        <v>0.97499999999999998</v>
      </c>
      <c r="J35" s="4"/>
      <c r="K35" s="4"/>
      <c r="L35" s="4"/>
      <c r="M35" s="8"/>
      <c r="N35" s="4">
        <f t="shared" si="8"/>
        <v>21.975000000000001</v>
      </c>
      <c r="O35" s="4">
        <f t="shared" si="9"/>
        <v>24.907848837209308</v>
      </c>
      <c r="P35" s="4">
        <v>4.1790000000000003</v>
      </c>
      <c r="Q35" s="4">
        <f t="shared" si="0"/>
        <v>91.79</v>
      </c>
      <c r="R35" s="4"/>
      <c r="S35" s="4"/>
      <c r="T35" s="4">
        <f t="shared" si="1"/>
        <v>55.074000000000005</v>
      </c>
      <c r="U35" s="4">
        <v>80</v>
      </c>
      <c r="V35" s="13">
        <v>8</v>
      </c>
      <c r="W35" s="4" t="s">
        <v>853</v>
      </c>
      <c r="X35" s="4">
        <v>13.2</v>
      </c>
      <c r="Y35" s="4"/>
      <c r="Z35" s="4"/>
      <c r="AA35" s="18"/>
      <c r="AB35" s="20"/>
      <c r="AC35" s="4">
        <f t="shared" si="2"/>
        <v>13.2</v>
      </c>
      <c r="AD35" s="4"/>
      <c r="AE35" s="4"/>
      <c r="AF35" s="4"/>
      <c r="AG35" s="4"/>
      <c r="AH35" s="4">
        <f t="shared" si="10"/>
        <v>0</v>
      </c>
      <c r="AI35" s="4" t="s">
        <v>854</v>
      </c>
      <c r="AJ35" s="4" t="s">
        <v>855</v>
      </c>
      <c r="AK35" s="4">
        <v>3.65</v>
      </c>
      <c r="AL35" s="4"/>
      <c r="AM35" s="4"/>
      <c r="AN35" s="4" t="s">
        <v>1324</v>
      </c>
      <c r="AO35" s="8">
        <v>0.05</v>
      </c>
      <c r="AP35" s="4">
        <f t="shared" si="3"/>
        <v>3.6999999999999997</v>
      </c>
      <c r="AQ35" s="4"/>
      <c r="AR35" s="8"/>
      <c r="AS35" s="4"/>
      <c r="AT35" s="4" t="s">
        <v>856</v>
      </c>
      <c r="AU35" s="4">
        <v>0.4</v>
      </c>
      <c r="AV35" s="8"/>
      <c r="AW35" s="8"/>
      <c r="AX35" s="4">
        <f t="shared" si="11"/>
        <v>0.4</v>
      </c>
      <c r="AY35" s="4">
        <f t="shared" si="4"/>
        <v>87.981848837209313</v>
      </c>
      <c r="AZ35" s="4">
        <f t="shared" si="5"/>
        <v>17.299999999999997</v>
      </c>
      <c r="BA35" s="4">
        <f t="shared" si="6"/>
        <v>105.28184883720931</v>
      </c>
      <c r="BB35" s="4">
        <f t="shared" si="7"/>
        <v>3</v>
      </c>
      <c r="BC35" s="4">
        <f t="shared" si="12"/>
        <v>2</v>
      </c>
      <c r="BD35" s="28">
        <f t="shared" si="13"/>
        <v>3</v>
      </c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25">
      <c r="A36" s="4" t="s">
        <v>745</v>
      </c>
      <c r="B36" s="4" t="s">
        <v>857</v>
      </c>
      <c r="C36" s="4" t="s">
        <v>858</v>
      </c>
      <c r="D36" s="7">
        <v>60.7767441860465</v>
      </c>
      <c r="E36" s="7" t="s">
        <v>65</v>
      </c>
      <c r="F36" s="7">
        <v>12</v>
      </c>
      <c r="G36" s="7" t="s">
        <v>65</v>
      </c>
      <c r="H36" s="7">
        <v>9</v>
      </c>
      <c r="I36" s="4">
        <v>3.15</v>
      </c>
      <c r="J36" s="4"/>
      <c r="K36" s="4"/>
      <c r="L36" s="4"/>
      <c r="M36" s="8"/>
      <c r="N36" s="4">
        <f t="shared" si="8"/>
        <v>24.15</v>
      </c>
      <c r="O36" s="4">
        <f t="shared" si="9"/>
        <v>25.478023255813952</v>
      </c>
      <c r="P36" s="4">
        <v>3.6139999999999999</v>
      </c>
      <c r="Q36" s="4">
        <f t="shared" si="0"/>
        <v>86.14</v>
      </c>
      <c r="R36" s="4"/>
      <c r="S36" s="4"/>
      <c r="T36" s="4">
        <f t="shared" si="1"/>
        <v>51.683999999999997</v>
      </c>
      <c r="U36" s="4">
        <v>78</v>
      </c>
      <c r="V36" s="13">
        <v>7.8</v>
      </c>
      <c r="W36" s="4"/>
      <c r="X36" s="4"/>
      <c r="Y36" s="4"/>
      <c r="Z36" s="4"/>
      <c r="AA36" s="18"/>
      <c r="AB36" s="20"/>
      <c r="AC36" s="4">
        <f t="shared" si="2"/>
        <v>0</v>
      </c>
      <c r="AD36" s="4"/>
      <c r="AE36" s="4"/>
      <c r="AF36" s="4"/>
      <c r="AG36" s="4"/>
      <c r="AH36" s="4">
        <f t="shared" si="10"/>
        <v>0</v>
      </c>
      <c r="AI36" s="4" t="s">
        <v>115</v>
      </c>
      <c r="AJ36" s="4" t="s">
        <v>115</v>
      </c>
      <c r="AK36" s="4">
        <v>2</v>
      </c>
      <c r="AL36" s="4"/>
      <c r="AM36" s="4"/>
      <c r="AN36" s="4" t="s">
        <v>1324</v>
      </c>
      <c r="AO36" s="8">
        <v>0.05</v>
      </c>
      <c r="AP36" s="4">
        <f t="shared" si="3"/>
        <v>2.0499999999999998</v>
      </c>
      <c r="AQ36" s="4"/>
      <c r="AR36" s="8"/>
      <c r="AS36" s="4"/>
      <c r="AT36" s="4"/>
      <c r="AU36" s="4"/>
      <c r="AV36" s="8"/>
      <c r="AW36" s="8"/>
      <c r="AX36" s="4">
        <f t="shared" si="11"/>
        <v>0</v>
      </c>
      <c r="AY36" s="4">
        <f t="shared" si="4"/>
        <v>84.962023255813946</v>
      </c>
      <c r="AZ36" s="4">
        <f t="shared" si="5"/>
        <v>2.0499999999999998</v>
      </c>
      <c r="BA36" s="4">
        <f t="shared" si="6"/>
        <v>87.012023255813943</v>
      </c>
      <c r="BB36" s="4">
        <f t="shared" si="7"/>
        <v>17</v>
      </c>
      <c r="BC36" s="4">
        <f t="shared" si="12"/>
        <v>19</v>
      </c>
      <c r="BD36" s="28">
        <f t="shared" si="13"/>
        <v>17</v>
      </c>
      <c r="BE36" s="1"/>
      <c r="BF36" s="1"/>
      <c r="BG36" s="1"/>
      <c r="BH36" s="1"/>
      <c r="BI36" s="1"/>
      <c r="BJ36" s="1"/>
      <c r="BK36" s="1"/>
      <c r="BL36" s="1"/>
      <c r="BM36" s="1"/>
    </row>
    <row r="37" spans="1:65" hidden="1" x14ac:dyDescent="0.25">
      <c r="A37" s="4" t="s">
        <v>745</v>
      </c>
      <c r="B37" s="4" t="s">
        <v>859</v>
      </c>
      <c r="C37" s="4" t="s">
        <v>860</v>
      </c>
      <c r="D37" s="7">
        <v>57.7767441860465</v>
      </c>
      <c r="E37" s="7" t="s">
        <v>65</v>
      </c>
      <c r="F37" s="7">
        <v>12</v>
      </c>
      <c r="G37" s="7" t="s">
        <v>64</v>
      </c>
      <c r="H37" s="7">
        <v>8</v>
      </c>
      <c r="I37" s="4"/>
      <c r="J37" s="4"/>
      <c r="K37" s="4"/>
      <c r="L37" s="4"/>
      <c r="M37" s="8"/>
      <c r="N37" s="4">
        <f t="shared" si="8"/>
        <v>20</v>
      </c>
      <c r="O37" s="4">
        <f t="shared" si="9"/>
        <v>23.333023255813949</v>
      </c>
      <c r="P37" s="4">
        <v>1.98</v>
      </c>
      <c r="Q37" s="4">
        <f t="shared" si="0"/>
        <v>69.8</v>
      </c>
      <c r="R37" s="4"/>
      <c r="S37" s="4"/>
      <c r="T37" s="4">
        <f t="shared" si="1"/>
        <v>41.879999999999995</v>
      </c>
      <c r="U37" s="4">
        <v>69</v>
      </c>
      <c r="V37" s="13">
        <v>6.9</v>
      </c>
      <c r="W37" s="4"/>
      <c r="X37" s="4"/>
      <c r="Y37" s="4"/>
      <c r="Z37" s="4"/>
      <c r="AA37" s="18"/>
      <c r="AB37" s="20"/>
      <c r="AC37" s="4">
        <f t="shared" si="2"/>
        <v>0</v>
      </c>
      <c r="AD37" s="4"/>
      <c r="AE37" s="4"/>
      <c r="AF37" s="4"/>
      <c r="AG37" s="4"/>
      <c r="AH37" s="4">
        <f t="shared" si="10"/>
        <v>0</v>
      </c>
      <c r="AI37" s="23"/>
      <c r="AJ37" s="4"/>
      <c r="AK37" s="4"/>
      <c r="AL37" s="4"/>
      <c r="AM37" s="4"/>
      <c r="AN37" s="4" t="s">
        <v>1324</v>
      </c>
      <c r="AO37" s="8">
        <v>0.05</v>
      </c>
      <c r="AP37" s="4">
        <f t="shared" si="3"/>
        <v>0.05</v>
      </c>
      <c r="AQ37" s="4"/>
      <c r="AR37" s="8"/>
      <c r="AS37" s="4"/>
      <c r="AT37" s="4"/>
      <c r="AU37" s="4"/>
      <c r="AV37" s="8"/>
      <c r="AW37" s="8"/>
      <c r="AX37" s="4">
        <f t="shared" si="11"/>
        <v>0</v>
      </c>
      <c r="AY37" s="4">
        <f t="shared" si="4"/>
        <v>72.113023255813943</v>
      </c>
      <c r="AZ37" s="4">
        <f t="shared" si="5"/>
        <v>0.05</v>
      </c>
      <c r="BA37" s="4">
        <f t="shared" si="6"/>
        <v>72.16302325581394</v>
      </c>
      <c r="BB37" s="4">
        <f t="shared" si="7"/>
        <v>43</v>
      </c>
      <c r="BC37" s="4">
        <f t="shared" si="12"/>
        <v>43</v>
      </c>
      <c r="BD37" s="28">
        <f t="shared" si="13"/>
        <v>43</v>
      </c>
      <c r="BE37" s="1"/>
      <c r="BF37" s="1"/>
      <c r="BG37" s="1"/>
      <c r="BH37" s="1"/>
      <c r="BI37" s="1"/>
      <c r="BJ37" s="1"/>
      <c r="BK37" s="1"/>
      <c r="BL37" s="1"/>
      <c r="BM37" s="1"/>
    </row>
    <row r="38" spans="1:65" hidden="1" x14ac:dyDescent="0.25">
      <c r="A38" s="4" t="s">
        <v>745</v>
      </c>
      <c r="B38" s="4" t="s">
        <v>861</v>
      </c>
      <c r="C38" s="4" t="s">
        <v>862</v>
      </c>
      <c r="D38" s="7">
        <v>61.3302325581395</v>
      </c>
      <c r="E38" s="7" t="s">
        <v>65</v>
      </c>
      <c r="F38" s="7">
        <v>12</v>
      </c>
      <c r="G38" s="7" t="s">
        <v>65</v>
      </c>
      <c r="H38" s="7">
        <v>9</v>
      </c>
      <c r="I38" s="4"/>
      <c r="J38" s="4"/>
      <c r="K38" s="4"/>
      <c r="L38" s="4"/>
      <c r="M38" s="8"/>
      <c r="N38" s="4">
        <f t="shared" si="8"/>
        <v>21</v>
      </c>
      <c r="O38" s="4">
        <f t="shared" si="9"/>
        <v>24.699069767441848</v>
      </c>
      <c r="P38" s="4">
        <v>2.2050000000000001</v>
      </c>
      <c r="Q38" s="4">
        <f t="shared" si="0"/>
        <v>72.05</v>
      </c>
      <c r="R38" s="4"/>
      <c r="S38" s="4"/>
      <c r="T38" s="4">
        <f t="shared" si="1"/>
        <v>43.23</v>
      </c>
      <c r="U38" s="4">
        <v>75</v>
      </c>
      <c r="V38" s="13">
        <v>7.5</v>
      </c>
      <c r="W38" s="4" t="s">
        <v>863</v>
      </c>
      <c r="X38" s="4">
        <v>0.4</v>
      </c>
      <c r="Y38" s="4"/>
      <c r="Z38" s="4"/>
      <c r="AA38" s="18" t="s">
        <v>864</v>
      </c>
      <c r="AB38" s="20">
        <v>0.33</v>
      </c>
      <c r="AC38" s="4">
        <f t="shared" si="2"/>
        <v>0.73</v>
      </c>
      <c r="AD38" s="4"/>
      <c r="AE38" s="4"/>
      <c r="AF38" s="4"/>
      <c r="AG38" s="4"/>
      <c r="AH38" s="4">
        <f t="shared" si="10"/>
        <v>0</v>
      </c>
      <c r="AI38" s="4"/>
      <c r="AJ38" s="4"/>
      <c r="AK38" s="4"/>
      <c r="AL38" s="4"/>
      <c r="AM38" s="4"/>
      <c r="AN38" s="4" t="s">
        <v>1324</v>
      </c>
      <c r="AO38" s="8">
        <v>0.05</v>
      </c>
      <c r="AP38" s="4">
        <f t="shared" si="3"/>
        <v>0.05</v>
      </c>
      <c r="AQ38" s="4"/>
      <c r="AR38" s="8"/>
      <c r="AS38" s="4"/>
      <c r="AT38" s="4"/>
      <c r="AU38" s="4"/>
      <c r="AV38" s="8"/>
      <c r="AW38" s="8"/>
      <c r="AX38" s="4">
        <f t="shared" si="11"/>
        <v>0</v>
      </c>
      <c r="AY38" s="4">
        <f t="shared" si="4"/>
        <v>75.429069767441845</v>
      </c>
      <c r="AZ38" s="4">
        <f t="shared" si="5"/>
        <v>0.78</v>
      </c>
      <c r="BA38" s="4">
        <f t="shared" si="6"/>
        <v>76.209069767441846</v>
      </c>
      <c r="BB38" s="4">
        <f t="shared" si="7"/>
        <v>40</v>
      </c>
      <c r="BC38" s="4">
        <f t="shared" si="12"/>
        <v>38</v>
      </c>
      <c r="BD38" s="28">
        <f t="shared" si="13"/>
        <v>40</v>
      </c>
      <c r="BE38" s="1"/>
      <c r="BF38" s="1"/>
      <c r="BG38" s="1"/>
      <c r="BH38" s="1"/>
      <c r="BI38" s="1"/>
      <c r="BJ38" s="1"/>
      <c r="BK38" s="1"/>
      <c r="BL38" s="1"/>
      <c r="BM38" s="1"/>
    </row>
    <row r="39" spans="1:65" hidden="1" x14ac:dyDescent="0.25">
      <c r="A39" s="4" t="s">
        <v>745</v>
      </c>
      <c r="B39" s="4" t="s">
        <v>865</v>
      </c>
      <c r="C39" s="4" t="s">
        <v>866</v>
      </c>
      <c r="D39" s="7">
        <v>61.5162790697674</v>
      </c>
      <c r="E39" s="7" t="s">
        <v>65</v>
      </c>
      <c r="F39" s="7">
        <v>12</v>
      </c>
      <c r="G39" s="7" t="s">
        <v>65</v>
      </c>
      <c r="H39" s="7">
        <v>9</v>
      </c>
      <c r="I39" s="4"/>
      <c r="J39" s="4"/>
      <c r="K39" s="4"/>
      <c r="L39" s="4"/>
      <c r="M39" s="8"/>
      <c r="N39" s="4">
        <f t="shared" si="8"/>
        <v>21</v>
      </c>
      <c r="O39" s="4">
        <f t="shared" si="9"/>
        <v>24.754883720930216</v>
      </c>
      <c r="P39" s="4">
        <v>3.427</v>
      </c>
      <c r="Q39" s="4">
        <f t="shared" si="0"/>
        <v>84.27000000000001</v>
      </c>
      <c r="R39" s="4" t="s">
        <v>867</v>
      </c>
      <c r="S39" s="4">
        <v>0.2</v>
      </c>
      <c r="T39" s="4">
        <f t="shared" si="1"/>
        <v>50.682000000000009</v>
      </c>
      <c r="U39" s="4">
        <v>76</v>
      </c>
      <c r="V39" s="13">
        <v>7.6</v>
      </c>
      <c r="W39" s="4" t="s">
        <v>868</v>
      </c>
      <c r="X39" s="4">
        <v>0.4</v>
      </c>
      <c r="Y39" s="4"/>
      <c r="Z39" s="4"/>
      <c r="AA39" s="18"/>
      <c r="AB39" s="20"/>
      <c r="AC39" s="4">
        <f t="shared" si="2"/>
        <v>0.4</v>
      </c>
      <c r="AD39" s="4"/>
      <c r="AE39" s="4"/>
      <c r="AF39" s="4"/>
      <c r="AG39" s="4"/>
      <c r="AH39" s="4">
        <f t="shared" si="10"/>
        <v>0</v>
      </c>
      <c r="AI39" s="4"/>
      <c r="AJ39" s="4"/>
      <c r="AK39" s="4"/>
      <c r="AL39" s="4"/>
      <c r="AM39" s="4"/>
      <c r="AN39" s="4" t="s">
        <v>1324</v>
      </c>
      <c r="AO39" s="8">
        <v>0.05</v>
      </c>
      <c r="AP39" s="4">
        <f t="shared" si="3"/>
        <v>0.05</v>
      </c>
      <c r="AQ39" s="4"/>
      <c r="AR39" s="8"/>
      <c r="AS39" s="4"/>
      <c r="AT39" s="4"/>
      <c r="AU39" s="4"/>
      <c r="AV39" s="8"/>
      <c r="AW39" s="8"/>
      <c r="AX39" s="4">
        <f t="shared" si="11"/>
        <v>0</v>
      </c>
      <c r="AY39" s="4">
        <f t="shared" si="4"/>
        <v>83.03688372093022</v>
      </c>
      <c r="AZ39" s="4">
        <f t="shared" si="5"/>
        <v>0.45</v>
      </c>
      <c r="BA39" s="4">
        <f t="shared" si="6"/>
        <v>83.486883720930223</v>
      </c>
      <c r="BB39" s="4">
        <f t="shared" si="7"/>
        <v>22</v>
      </c>
      <c r="BC39" s="4">
        <f t="shared" si="12"/>
        <v>23</v>
      </c>
      <c r="BD39" s="28">
        <f t="shared" si="13"/>
        <v>22</v>
      </c>
      <c r="BE39" s="1"/>
      <c r="BF39" s="1"/>
      <c r="BG39" s="1"/>
      <c r="BH39" s="1"/>
      <c r="BI39" s="1"/>
      <c r="BJ39" s="1"/>
      <c r="BK39" s="1"/>
      <c r="BL39" s="1"/>
      <c r="BM39" s="1"/>
    </row>
    <row r="40" spans="1:65" hidden="1" x14ac:dyDescent="0.25">
      <c r="A40" s="4" t="s">
        <v>745</v>
      </c>
      <c r="B40" s="4" t="s">
        <v>869</v>
      </c>
      <c r="C40" s="4" t="s">
        <v>870</v>
      </c>
      <c r="D40" s="7">
        <v>60.917674418604598</v>
      </c>
      <c r="E40" s="7" t="s">
        <v>65</v>
      </c>
      <c r="F40" s="7">
        <v>12</v>
      </c>
      <c r="G40" s="7" t="s">
        <v>65</v>
      </c>
      <c r="H40" s="7">
        <v>9</v>
      </c>
      <c r="I40" s="4">
        <v>0.9</v>
      </c>
      <c r="J40" s="4"/>
      <c r="K40" s="4"/>
      <c r="L40" s="4"/>
      <c r="M40" s="8"/>
      <c r="N40" s="4">
        <f t="shared" si="8"/>
        <v>21.9</v>
      </c>
      <c r="O40" s="4">
        <f t="shared" si="9"/>
        <v>24.845302325581379</v>
      </c>
      <c r="P40" s="4">
        <v>3.02</v>
      </c>
      <c r="Q40" s="4">
        <f t="shared" si="0"/>
        <v>80.2</v>
      </c>
      <c r="R40" s="4"/>
      <c r="S40" s="4"/>
      <c r="T40" s="4">
        <f t="shared" si="1"/>
        <v>48.12</v>
      </c>
      <c r="U40" s="4">
        <v>74</v>
      </c>
      <c r="V40" s="13">
        <v>7.4</v>
      </c>
      <c r="W40" s="4"/>
      <c r="X40" s="4"/>
      <c r="Y40" s="4"/>
      <c r="Z40" s="4"/>
      <c r="AA40" s="18"/>
      <c r="AB40" s="20"/>
      <c r="AC40" s="4">
        <f t="shared" si="2"/>
        <v>0</v>
      </c>
      <c r="AD40" s="4"/>
      <c r="AE40" s="4"/>
      <c r="AF40" s="4"/>
      <c r="AG40" s="4"/>
      <c r="AH40" s="4">
        <f t="shared" si="10"/>
        <v>0</v>
      </c>
      <c r="AI40" s="4" t="s">
        <v>153</v>
      </c>
      <c r="AJ40" s="4" t="s">
        <v>153</v>
      </c>
      <c r="AK40" s="4">
        <v>0.5</v>
      </c>
      <c r="AL40" s="4"/>
      <c r="AM40" s="4"/>
      <c r="AN40" s="4" t="s">
        <v>1324</v>
      </c>
      <c r="AO40" s="8">
        <v>0.05</v>
      </c>
      <c r="AP40" s="4">
        <f t="shared" si="3"/>
        <v>0.55000000000000004</v>
      </c>
      <c r="AQ40" s="4"/>
      <c r="AR40" s="8"/>
      <c r="AS40" s="4"/>
      <c r="AT40" s="4"/>
      <c r="AU40" s="4"/>
      <c r="AV40" s="8"/>
      <c r="AW40" s="8"/>
      <c r="AX40" s="4">
        <f t="shared" si="11"/>
        <v>0</v>
      </c>
      <c r="AY40" s="4">
        <f t="shared" si="4"/>
        <v>80.365302325581382</v>
      </c>
      <c r="AZ40" s="4">
        <f t="shared" si="5"/>
        <v>0.55000000000000004</v>
      </c>
      <c r="BA40" s="4">
        <f t="shared" si="6"/>
        <v>80.915302325581379</v>
      </c>
      <c r="BB40" s="4">
        <f t="shared" si="7"/>
        <v>30</v>
      </c>
      <c r="BC40" s="4">
        <f t="shared" si="12"/>
        <v>27</v>
      </c>
      <c r="BD40" s="28">
        <f t="shared" si="13"/>
        <v>30</v>
      </c>
      <c r="BE40" s="1"/>
      <c r="BF40" s="1"/>
      <c r="BG40" s="1"/>
      <c r="BH40" s="1"/>
      <c r="BI40" s="1"/>
      <c r="BJ40" s="1"/>
      <c r="BK40" s="1"/>
      <c r="BL40" s="1"/>
      <c r="BM40" s="1"/>
    </row>
    <row r="41" spans="1:65" hidden="1" x14ac:dyDescent="0.25">
      <c r="A41" s="4" t="s">
        <v>745</v>
      </c>
      <c r="B41" s="4" t="s">
        <v>871</v>
      </c>
      <c r="C41" s="4" t="s">
        <v>872</v>
      </c>
      <c r="D41" s="7">
        <v>60.344186046511602</v>
      </c>
      <c r="E41" s="7" t="s">
        <v>65</v>
      </c>
      <c r="F41" s="7">
        <v>12</v>
      </c>
      <c r="G41" s="7" t="s">
        <v>65</v>
      </c>
      <c r="H41" s="7">
        <v>9</v>
      </c>
      <c r="I41" s="4"/>
      <c r="J41" s="4"/>
      <c r="K41" s="4"/>
      <c r="L41" s="4"/>
      <c r="M41" s="8"/>
      <c r="N41" s="4">
        <f t="shared" si="8"/>
        <v>21</v>
      </c>
      <c r="O41" s="4">
        <f t="shared" si="9"/>
        <v>24.403255813953479</v>
      </c>
      <c r="P41" s="4">
        <v>3.2240000000000002</v>
      </c>
      <c r="Q41" s="4">
        <f t="shared" si="0"/>
        <v>82.240000000000009</v>
      </c>
      <c r="R41" s="4" t="s">
        <v>453</v>
      </c>
      <c r="S41" s="4">
        <v>0.3</v>
      </c>
      <c r="T41" s="4">
        <f t="shared" si="1"/>
        <v>49.524000000000001</v>
      </c>
      <c r="U41" s="4">
        <v>72.5</v>
      </c>
      <c r="V41" s="13">
        <v>7.25</v>
      </c>
      <c r="W41" s="4" t="s">
        <v>873</v>
      </c>
      <c r="X41" s="4">
        <v>1</v>
      </c>
      <c r="Y41" s="4"/>
      <c r="Z41" s="4"/>
      <c r="AA41" s="18"/>
      <c r="AB41" s="20"/>
      <c r="AC41" s="4">
        <f t="shared" si="2"/>
        <v>1</v>
      </c>
      <c r="AD41" s="4"/>
      <c r="AE41" s="4"/>
      <c r="AF41" s="4"/>
      <c r="AG41" s="4"/>
      <c r="AH41" s="4">
        <f t="shared" si="10"/>
        <v>0</v>
      </c>
      <c r="AI41" s="4"/>
      <c r="AJ41" s="4"/>
      <c r="AK41" s="4"/>
      <c r="AL41" s="4"/>
      <c r="AM41" s="4"/>
      <c r="AN41" s="4" t="s">
        <v>1324</v>
      </c>
      <c r="AO41" s="8">
        <v>0.05</v>
      </c>
      <c r="AP41" s="4">
        <f t="shared" si="3"/>
        <v>0.05</v>
      </c>
      <c r="AQ41" s="4"/>
      <c r="AR41" s="8"/>
      <c r="AS41" s="4"/>
      <c r="AT41" s="4"/>
      <c r="AU41" s="4"/>
      <c r="AV41" s="8"/>
      <c r="AW41" s="8"/>
      <c r="AX41" s="4">
        <f t="shared" si="11"/>
        <v>0</v>
      </c>
      <c r="AY41" s="4">
        <f t="shared" si="4"/>
        <v>81.177255813953479</v>
      </c>
      <c r="AZ41" s="4">
        <f t="shared" si="5"/>
        <v>1.05</v>
      </c>
      <c r="BA41" s="4">
        <f t="shared" si="6"/>
        <v>82.227255813953477</v>
      </c>
      <c r="BB41" s="4">
        <f t="shared" si="7"/>
        <v>26</v>
      </c>
      <c r="BC41" s="4">
        <f t="shared" si="12"/>
        <v>25</v>
      </c>
      <c r="BD41" s="28">
        <f t="shared" si="13"/>
        <v>26</v>
      </c>
      <c r="BE41" s="1"/>
      <c r="BF41" s="1"/>
      <c r="BG41" s="1"/>
      <c r="BH41" s="1"/>
      <c r="BI41" s="1"/>
      <c r="BJ41" s="1"/>
      <c r="BK41" s="1"/>
      <c r="BL41" s="1"/>
      <c r="BM41" s="1"/>
    </row>
    <row r="42" spans="1:65" ht="11.5" hidden="1" customHeight="1" x14ac:dyDescent="0.25">
      <c r="A42" s="4" t="s">
        <v>745</v>
      </c>
      <c r="B42" s="4" t="s">
        <v>874</v>
      </c>
      <c r="C42" s="4" t="s">
        <v>875</v>
      </c>
      <c r="D42" s="7">
        <v>60.958139534883699</v>
      </c>
      <c r="E42" s="7" t="s">
        <v>65</v>
      </c>
      <c r="F42" s="7">
        <v>12</v>
      </c>
      <c r="G42" s="7" t="s">
        <v>64</v>
      </c>
      <c r="H42" s="7">
        <v>8</v>
      </c>
      <c r="I42" s="4">
        <v>1.2749999999999999</v>
      </c>
      <c r="J42" s="4"/>
      <c r="K42" s="4"/>
      <c r="L42" s="4"/>
      <c r="M42" s="8"/>
      <c r="N42" s="4">
        <f t="shared" si="8"/>
        <v>21.274999999999999</v>
      </c>
      <c r="O42" s="4">
        <f t="shared" si="9"/>
        <v>24.669941860465105</v>
      </c>
      <c r="P42" s="4">
        <v>3.9950000000000001</v>
      </c>
      <c r="Q42" s="4">
        <f t="shared" si="0"/>
        <v>89.95</v>
      </c>
      <c r="R42" s="4"/>
      <c r="S42" s="4"/>
      <c r="T42" s="4">
        <f t="shared" si="1"/>
        <v>53.97</v>
      </c>
      <c r="U42" s="4">
        <v>73</v>
      </c>
      <c r="V42" s="13">
        <v>7.3</v>
      </c>
      <c r="W42" s="4" t="s">
        <v>810</v>
      </c>
      <c r="X42" s="4">
        <v>7.2</v>
      </c>
      <c r="Y42" s="4"/>
      <c r="Z42" s="4"/>
      <c r="AA42" s="18"/>
      <c r="AB42" s="20"/>
      <c r="AC42" s="4">
        <f t="shared" si="2"/>
        <v>7.2</v>
      </c>
      <c r="AD42" s="4"/>
      <c r="AE42" s="4"/>
      <c r="AF42" s="4"/>
      <c r="AG42" s="4"/>
      <c r="AH42" s="4">
        <f t="shared" si="10"/>
        <v>0</v>
      </c>
      <c r="AI42" s="4" t="s">
        <v>876</v>
      </c>
      <c r="AJ42" s="4" t="s">
        <v>877</v>
      </c>
      <c r="AK42" s="4">
        <v>1.3</v>
      </c>
      <c r="AL42" s="4"/>
      <c r="AM42" s="4"/>
      <c r="AN42" s="4" t="s">
        <v>1324</v>
      </c>
      <c r="AO42" s="8">
        <v>0.05</v>
      </c>
      <c r="AP42" s="4">
        <f t="shared" si="3"/>
        <v>1.35</v>
      </c>
      <c r="AQ42" s="4"/>
      <c r="AR42" s="8"/>
      <c r="AS42" s="4"/>
      <c r="AT42" s="4"/>
      <c r="AU42" s="4"/>
      <c r="AV42" s="8"/>
      <c r="AW42" s="8"/>
      <c r="AX42" s="4">
        <f t="shared" si="11"/>
        <v>0</v>
      </c>
      <c r="AY42" s="4">
        <f t="shared" si="4"/>
        <v>85.939941860465098</v>
      </c>
      <c r="AZ42" s="4">
        <f t="shared" si="5"/>
        <v>8.5500000000000007</v>
      </c>
      <c r="BA42" s="4">
        <f t="shared" si="6"/>
        <v>94.489941860465095</v>
      </c>
      <c r="BB42" s="4">
        <f t="shared" si="7"/>
        <v>9</v>
      </c>
      <c r="BC42" s="4">
        <f t="shared" si="12"/>
        <v>8</v>
      </c>
      <c r="BD42" s="28">
        <f t="shared" si="13"/>
        <v>9</v>
      </c>
      <c r="BE42" s="1"/>
      <c r="BF42" s="1"/>
      <c r="BG42" s="1"/>
      <c r="BH42" s="1"/>
      <c r="BI42" s="1"/>
      <c r="BJ42" s="1"/>
      <c r="BK42" s="1"/>
      <c r="BL42" s="1"/>
      <c r="BM42" s="1"/>
    </row>
    <row r="43" spans="1:65" hidden="1" x14ac:dyDescent="0.25">
      <c r="A43" s="4" t="s">
        <v>745</v>
      </c>
      <c r="B43" s="4" t="s">
        <v>878</v>
      </c>
      <c r="C43" s="4" t="s">
        <v>879</v>
      </c>
      <c r="D43" s="7">
        <v>61.497674418604703</v>
      </c>
      <c r="E43" s="7" t="s">
        <v>65</v>
      </c>
      <c r="F43" s="7">
        <v>12</v>
      </c>
      <c r="G43" s="7" t="s">
        <v>64</v>
      </c>
      <c r="H43" s="7">
        <v>8</v>
      </c>
      <c r="I43" s="4">
        <v>1.7250000000000001</v>
      </c>
      <c r="J43" s="4"/>
      <c r="K43" s="4"/>
      <c r="L43" s="4"/>
      <c r="M43" s="8"/>
      <c r="N43" s="4">
        <f t="shared" si="8"/>
        <v>21.725000000000001</v>
      </c>
      <c r="O43" s="4">
        <f t="shared" si="9"/>
        <v>24.966802325581408</v>
      </c>
      <c r="P43" s="4">
        <v>3.75</v>
      </c>
      <c r="Q43" s="4">
        <f t="shared" si="0"/>
        <v>87.5</v>
      </c>
      <c r="R43" s="4"/>
      <c r="S43" s="4"/>
      <c r="T43" s="4">
        <f t="shared" si="1"/>
        <v>52.5</v>
      </c>
      <c r="U43" s="4">
        <v>75.5</v>
      </c>
      <c r="V43" s="13">
        <v>7.55</v>
      </c>
      <c r="W43" s="4" t="s">
        <v>810</v>
      </c>
      <c r="X43" s="4">
        <v>7.2</v>
      </c>
      <c r="Y43" s="4"/>
      <c r="Z43" s="4"/>
      <c r="AA43" s="18"/>
      <c r="AB43" s="20"/>
      <c r="AC43" s="4">
        <f t="shared" si="2"/>
        <v>7.2</v>
      </c>
      <c r="AD43" s="4"/>
      <c r="AE43" s="4"/>
      <c r="AF43" s="4"/>
      <c r="AG43" s="4"/>
      <c r="AH43" s="4">
        <f t="shared" si="10"/>
        <v>0</v>
      </c>
      <c r="AI43" s="4" t="s">
        <v>880</v>
      </c>
      <c r="AJ43" s="4" t="s">
        <v>880</v>
      </c>
      <c r="AK43" s="4">
        <v>1.8</v>
      </c>
      <c r="AL43" s="4"/>
      <c r="AM43" s="4"/>
      <c r="AN43" s="4" t="s">
        <v>1324</v>
      </c>
      <c r="AO43" s="8">
        <v>0.05</v>
      </c>
      <c r="AP43" s="4">
        <f t="shared" si="3"/>
        <v>1.85</v>
      </c>
      <c r="AQ43" s="4"/>
      <c r="AR43" s="8"/>
      <c r="AS43" s="4"/>
      <c r="AT43" s="4"/>
      <c r="AU43" s="4"/>
      <c r="AV43" s="8"/>
      <c r="AW43" s="8"/>
      <c r="AX43" s="4">
        <f t="shared" si="11"/>
        <v>0</v>
      </c>
      <c r="AY43" s="4">
        <f t="shared" si="4"/>
        <v>85.016802325581409</v>
      </c>
      <c r="AZ43" s="4">
        <f t="shared" si="5"/>
        <v>9.0500000000000007</v>
      </c>
      <c r="BA43" s="4">
        <f t="shared" si="6"/>
        <v>94.066802325581406</v>
      </c>
      <c r="BB43" s="4">
        <f t="shared" si="7"/>
        <v>11</v>
      </c>
      <c r="BC43" s="4">
        <f t="shared" si="12"/>
        <v>9</v>
      </c>
      <c r="BD43" s="28">
        <f t="shared" si="13"/>
        <v>13</v>
      </c>
      <c r="BE43" s="1"/>
      <c r="BF43" s="1"/>
      <c r="BG43" s="1"/>
      <c r="BH43" s="1"/>
      <c r="BI43" s="1"/>
      <c r="BJ43" s="1"/>
      <c r="BK43" s="1"/>
      <c r="BL43" s="1"/>
      <c r="BM43" s="1"/>
    </row>
    <row r="44" spans="1:65" hidden="1" x14ac:dyDescent="0.25">
      <c r="A44" s="4" t="s">
        <v>745</v>
      </c>
      <c r="B44" s="4" t="s">
        <v>881</v>
      </c>
      <c r="C44" s="4" t="s">
        <v>882</v>
      </c>
      <c r="D44" s="7">
        <v>59.390697674418597</v>
      </c>
      <c r="E44" s="7" t="s">
        <v>65</v>
      </c>
      <c r="F44" s="7">
        <v>12</v>
      </c>
      <c r="G44" s="7" t="s">
        <v>64</v>
      </c>
      <c r="H44" s="7">
        <v>8</v>
      </c>
      <c r="I44" s="4"/>
      <c r="J44" s="4"/>
      <c r="K44" s="4"/>
      <c r="L44" s="4"/>
      <c r="M44" s="8"/>
      <c r="N44" s="4">
        <f t="shared" si="8"/>
        <v>20</v>
      </c>
      <c r="O44" s="4">
        <f t="shared" si="9"/>
        <v>23.817209302325576</v>
      </c>
      <c r="P44" s="4">
        <v>3.2109999999999999</v>
      </c>
      <c r="Q44" s="4">
        <f t="shared" si="0"/>
        <v>82.11</v>
      </c>
      <c r="R44" s="4"/>
      <c r="S44" s="4"/>
      <c r="T44" s="4">
        <f t="shared" si="1"/>
        <v>49.265999999999998</v>
      </c>
      <c r="U44" s="4">
        <v>69.5</v>
      </c>
      <c r="V44" s="13">
        <v>6.95</v>
      </c>
      <c r="W44" s="4"/>
      <c r="X44" s="4"/>
      <c r="Y44" s="4"/>
      <c r="Z44" s="4"/>
      <c r="AA44" s="18"/>
      <c r="AB44" s="18"/>
      <c r="AC44" s="4">
        <f t="shared" si="2"/>
        <v>0</v>
      </c>
      <c r="AD44" s="4"/>
      <c r="AE44" s="4"/>
      <c r="AF44" s="4"/>
      <c r="AG44" s="4"/>
      <c r="AH44" s="4">
        <f t="shared" si="10"/>
        <v>0</v>
      </c>
      <c r="AI44" s="4"/>
      <c r="AJ44" s="4"/>
      <c r="AK44" s="4"/>
      <c r="AL44" s="4"/>
      <c r="AM44" s="4"/>
      <c r="AN44" s="4" t="s">
        <v>1324</v>
      </c>
      <c r="AO44" s="8">
        <v>0.05</v>
      </c>
      <c r="AP44" s="4">
        <f t="shared" si="3"/>
        <v>0.05</v>
      </c>
      <c r="AQ44" s="4"/>
      <c r="AR44" s="8"/>
      <c r="AS44" s="4"/>
      <c r="AT44" s="4"/>
      <c r="AU44" s="4"/>
      <c r="AV44" s="8"/>
      <c r="AW44" s="8"/>
      <c r="AX44" s="4">
        <f t="shared" si="11"/>
        <v>0</v>
      </c>
      <c r="AY44" s="4">
        <f t="shared" si="4"/>
        <v>80.033209302325574</v>
      </c>
      <c r="AZ44" s="4">
        <f t="shared" si="5"/>
        <v>0.05</v>
      </c>
      <c r="BA44" s="4">
        <f t="shared" si="6"/>
        <v>80.083209302325571</v>
      </c>
      <c r="BB44" s="4">
        <f t="shared" si="7"/>
        <v>27</v>
      </c>
      <c r="BC44" s="4">
        <f t="shared" si="12"/>
        <v>31</v>
      </c>
      <c r="BD44" s="28">
        <f t="shared" si="13"/>
        <v>27</v>
      </c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25">
      <c r="A45" s="4" t="s">
        <v>745</v>
      </c>
      <c r="B45" s="4" t="s">
        <v>883</v>
      </c>
      <c r="C45" s="4" t="s">
        <v>884</v>
      </c>
      <c r="D45" s="7">
        <v>61.637209302325601</v>
      </c>
      <c r="E45" s="7" t="s">
        <v>65</v>
      </c>
      <c r="F45" s="7">
        <v>12</v>
      </c>
      <c r="G45" s="7" t="s">
        <v>64</v>
      </c>
      <c r="H45" s="7">
        <v>8</v>
      </c>
      <c r="I45" s="4">
        <v>1.5</v>
      </c>
      <c r="J45" s="4"/>
      <c r="K45" s="4"/>
      <c r="L45" s="4"/>
      <c r="M45" s="8"/>
      <c r="N45" s="4">
        <f t="shared" si="8"/>
        <v>21.5</v>
      </c>
      <c r="O45" s="4">
        <f t="shared" si="9"/>
        <v>24.941162790697678</v>
      </c>
      <c r="P45" s="4">
        <v>4</v>
      </c>
      <c r="Q45" s="4">
        <f t="shared" si="0"/>
        <v>90</v>
      </c>
      <c r="R45" s="4"/>
      <c r="S45" s="4"/>
      <c r="T45" s="4">
        <f t="shared" si="1"/>
        <v>54</v>
      </c>
      <c r="U45" s="4">
        <v>78</v>
      </c>
      <c r="V45" s="13">
        <v>7.8</v>
      </c>
      <c r="W45" s="4" t="s">
        <v>810</v>
      </c>
      <c r="X45" s="4">
        <v>7.2</v>
      </c>
      <c r="Y45" s="4"/>
      <c r="Z45" s="4"/>
      <c r="AA45" s="18" t="s">
        <v>885</v>
      </c>
      <c r="AB45" s="18">
        <v>1.2</v>
      </c>
      <c r="AC45" s="4">
        <f t="shared" si="2"/>
        <v>8.4</v>
      </c>
      <c r="AD45" s="4"/>
      <c r="AE45" s="4"/>
      <c r="AF45" s="4"/>
      <c r="AG45" s="4"/>
      <c r="AH45" s="4">
        <f t="shared" si="10"/>
        <v>0</v>
      </c>
      <c r="AI45" s="8" t="s">
        <v>886</v>
      </c>
      <c r="AJ45" s="8" t="s">
        <v>887</v>
      </c>
      <c r="AK45" s="8">
        <v>2</v>
      </c>
      <c r="AL45" s="4"/>
      <c r="AM45" s="4"/>
      <c r="AN45" s="4" t="s">
        <v>1324</v>
      </c>
      <c r="AO45" s="8">
        <v>0.05</v>
      </c>
      <c r="AP45" s="4">
        <f t="shared" si="3"/>
        <v>2.0499999999999998</v>
      </c>
      <c r="AQ45" s="4"/>
      <c r="AR45" s="8"/>
      <c r="AS45" s="4"/>
      <c r="AT45" s="4"/>
      <c r="AU45" s="4"/>
      <c r="AV45" s="8"/>
      <c r="AW45" s="8"/>
      <c r="AX45" s="4">
        <f t="shared" si="11"/>
        <v>0</v>
      </c>
      <c r="AY45" s="4">
        <f t="shared" si="4"/>
        <v>86.741162790697672</v>
      </c>
      <c r="AZ45" s="4">
        <f t="shared" si="5"/>
        <v>10.45</v>
      </c>
      <c r="BA45" s="4">
        <f t="shared" si="6"/>
        <v>97.191162790697675</v>
      </c>
      <c r="BB45" s="4">
        <f t="shared" si="7"/>
        <v>8</v>
      </c>
      <c r="BC45" s="4">
        <f t="shared" si="12"/>
        <v>7</v>
      </c>
      <c r="BD45" s="28">
        <f t="shared" si="13"/>
        <v>8</v>
      </c>
      <c r="BE45" s="1"/>
      <c r="BF45" s="1"/>
      <c r="BG45" s="1"/>
      <c r="BH45" s="1"/>
      <c r="BI45" s="1"/>
      <c r="BJ45" s="1"/>
      <c r="BK45" s="1"/>
      <c r="BL45" s="1"/>
      <c r="BM45" s="1"/>
    </row>
    <row r="46" spans="1:65" hidden="1" x14ac:dyDescent="0.25">
      <c r="A46" s="4" t="s">
        <v>745</v>
      </c>
      <c r="B46" s="4" t="s">
        <v>888</v>
      </c>
      <c r="C46" s="4" t="s">
        <v>889</v>
      </c>
      <c r="D46" s="7">
        <v>61.058139534883701</v>
      </c>
      <c r="E46" s="7" t="s">
        <v>65</v>
      </c>
      <c r="F46" s="7">
        <v>12</v>
      </c>
      <c r="G46" s="7" t="s">
        <v>65</v>
      </c>
      <c r="H46" s="7">
        <v>9</v>
      </c>
      <c r="I46" s="4"/>
      <c r="J46" s="4"/>
      <c r="K46" s="4"/>
      <c r="L46" s="4"/>
      <c r="M46" s="8"/>
      <c r="N46" s="4">
        <f t="shared" si="8"/>
        <v>21</v>
      </c>
      <c r="O46" s="4">
        <f t="shared" si="9"/>
        <v>24.61744186046511</v>
      </c>
      <c r="P46" s="4">
        <v>2.4049999999999998</v>
      </c>
      <c r="Q46" s="4">
        <f t="shared" si="0"/>
        <v>74.05</v>
      </c>
      <c r="R46" s="4"/>
      <c r="S46" s="4"/>
      <c r="T46" s="4">
        <f t="shared" si="1"/>
        <v>44.43</v>
      </c>
      <c r="U46" s="4">
        <v>68</v>
      </c>
      <c r="V46" s="13">
        <v>6.8</v>
      </c>
      <c r="W46" s="4"/>
      <c r="X46" s="4"/>
      <c r="Y46" s="4"/>
      <c r="Z46" s="4"/>
      <c r="AA46" s="18"/>
      <c r="AB46" s="18"/>
      <c r="AC46" s="4">
        <f t="shared" si="2"/>
        <v>0</v>
      </c>
      <c r="AD46" s="4"/>
      <c r="AE46" s="4"/>
      <c r="AF46" s="4"/>
      <c r="AG46" s="4"/>
      <c r="AH46" s="4">
        <f t="shared" si="10"/>
        <v>0</v>
      </c>
      <c r="AI46" s="4"/>
      <c r="AJ46" s="4"/>
      <c r="AK46" s="4"/>
      <c r="AL46" s="4"/>
      <c r="AM46" s="4"/>
      <c r="AN46" s="4" t="s">
        <v>1324</v>
      </c>
      <c r="AO46" s="8">
        <v>0.05</v>
      </c>
      <c r="AP46" s="4">
        <f t="shared" si="3"/>
        <v>0.05</v>
      </c>
      <c r="AQ46" s="4"/>
      <c r="AR46" s="8"/>
      <c r="AS46" s="4"/>
      <c r="AT46" s="4"/>
      <c r="AU46" s="4"/>
      <c r="AV46" s="8"/>
      <c r="AW46" s="8"/>
      <c r="AX46" s="4">
        <f t="shared" si="11"/>
        <v>0</v>
      </c>
      <c r="AY46" s="4">
        <f t="shared" si="4"/>
        <v>75.847441860465111</v>
      </c>
      <c r="AZ46" s="4">
        <f t="shared" si="5"/>
        <v>0.05</v>
      </c>
      <c r="BA46" s="4">
        <f t="shared" si="6"/>
        <v>75.897441860465108</v>
      </c>
      <c r="BB46" s="4">
        <f t="shared" si="7"/>
        <v>38</v>
      </c>
      <c r="BC46" s="4">
        <f t="shared" si="12"/>
        <v>39</v>
      </c>
      <c r="BD46" s="28">
        <f t="shared" si="13"/>
        <v>38</v>
      </c>
      <c r="BE46" s="1"/>
      <c r="BF46" s="1"/>
      <c r="BG46" s="1"/>
      <c r="BH46" s="1"/>
      <c r="BI46" s="1"/>
      <c r="BJ46" s="1"/>
      <c r="BK46" s="1"/>
      <c r="BL46" s="1"/>
      <c r="BM46" s="1"/>
    </row>
    <row r="47" spans="1:65" hidden="1" x14ac:dyDescent="0.25">
      <c r="A47" s="4" t="s">
        <v>745</v>
      </c>
      <c r="B47" s="4" t="s">
        <v>890</v>
      </c>
      <c r="C47" s="4" t="s">
        <v>891</v>
      </c>
      <c r="D47" s="7">
        <v>61.237209302325603</v>
      </c>
      <c r="E47" s="7" t="s">
        <v>65</v>
      </c>
      <c r="F47" s="7">
        <v>12</v>
      </c>
      <c r="G47" s="7" t="s">
        <v>65</v>
      </c>
      <c r="H47" s="7">
        <v>9</v>
      </c>
      <c r="I47" s="4"/>
      <c r="J47" s="4"/>
      <c r="K47" s="4"/>
      <c r="L47" s="4"/>
      <c r="M47" s="8"/>
      <c r="N47" s="4">
        <f t="shared" si="8"/>
        <v>21</v>
      </c>
      <c r="O47" s="4">
        <f t="shared" si="9"/>
        <v>24.671162790697679</v>
      </c>
      <c r="P47" s="4">
        <v>2.4359999999999999</v>
      </c>
      <c r="Q47" s="4">
        <f t="shared" si="0"/>
        <v>74.36</v>
      </c>
      <c r="R47" s="4"/>
      <c r="S47" s="4"/>
      <c r="T47" s="4">
        <f t="shared" si="1"/>
        <v>44.616</v>
      </c>
      <c r="U47" s="4">
        <v>76</v>
      </c>
      <c r="V47" s="13">
        <v>7.6</v>
      </c>
      <c r="W47" s="4"/>
      <c r="X47" s="4"/>
      <c r="Y47" s="4"/>
      <c r="Z47" s="4"/>
      <c r="AA47" s="18"/>
      <c r="AB47" s="18"/>
      <c r="AC47" s="4">
        <f t="shared" si="2"/>
        <v>0</v>
      </c>
      <c r="AD47" s="4"/>
      <c r="AE47" s="4"/>
      <c r="AF47" s="4"/>
      <c r="AG47" s="4"/>
      <c r="AH47" s="4">
        <f t="shared" si="10"/>
        <v>0</v>
      </c>
      <c r="AI47" s="4"/>
      <c r="AJ47" s="4"/>
      <c r="AK47" s="4"/>
      <c r="AL47" s="4"/>
      <c r="AM47" s="4"/>
      <c r="AN47" s="4" t="s">
        <v>1324</v>
      </c>
      <c r="AO47" s="8">
        <v>0.05</v>
      </c>
      <c r="AP47" s="4">
        <f t="shared" si="3"/>
        <v>0.05</v>
      </c>
      <c r="AQ47" s="4"/>
      <c r="AR47" s="8"/>
      <c r="AS47" s="4"/>
      <c r="AT47" s="4"/>
      <c r="AU47" s="4"/>
      <c r="AV47" s="8"/>
      <c r="AW47" s="8"/>
      <c r="AX47" s="4">
        <f t="shared" si="11"/>
        <v>0</v>
      </c>
      <c r="AY47" s="4">
        <f t="shared" si="4"/>
        <v>76.887162790697673</v>
      </c>
      <c r="AZ47" s="4">
        <f t="shared" si="5"/>
        <v>0.05</v>
      </c>
      <c r="BA47" s="4">
        <f t="shared" si="6"/>
        <v>76.93716279069767</v>
      </c>
      <c r="BB47" s="4">
        <f t="shared" si="7"/>
        <v>37</v>
      </c>
      <c r="BC47" s="4">
        <f t="shared" si="12"/>
        <v>37</v>
      </c>
      <c r="BD47" s="28">
        <f t="shared" si="13"/>
        <v>37</v>
      </c>
      <c r="BE47" s="1"/>
      <c r="BF47" s="1"/>
      <c r="BG47" s="1"/>
      <c r="BH47" s="1"/>
      <c r="BI47" s="1"/>
      <c r="BJ47" s="1"/>
      <c r="BK47" s="1"/>
      <c r="BL47" s="1"/>
      <c r="BM47" s="1"/>
    </row>
    <row r="48" spans="1:65" x14ac:dyDescent="0.25">
      <c r="A48" s="1"/>
      <c r="B48" s="1"/>
      <c r="C48" s="1"/>
      <c r="D48" s="1"/>
      <c r="E48" s="1"/>
      <c r="F48" s="1"/>
      <c r="G48" s="1"/>
      <c r="H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P48" s="1"/>
      <c r="AQ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x14ac:dyDescent="0.25">
      <c r="A49" s="1"/>
      <c r="B49" s="1"/>
      <c r="C49" s="1"/>
      <c r="D49" s="1"/>
      <c r="E49" s="1"/>
      <c r="F49" s="1"/>
      <c r="G49" s="1"/>
      <c r="H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P49" s="1"/>
      <c r="AQ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x14ac:dyDescent="0.25">
      <c r="A50" s="1"/>
      <c r="B50" s="1"/>
      <c r="C50" s="1"/>
      <c r="D50" s="1"/>
      <c r="E50" s="1"/>
      <c r="F50" s="1"/>
      <c r="G50" s="1"/>
      <c r="H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P50" s="1"/>
      <c r="AQ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x14ac:dyDescent="0.25">
      <c r="A51" s="1"/>
      <c r="B51" s="1"/>
      <c r="C51" s="1"/>
      <c r="D51" s="1"/>
      <c r="E51" s="1"/>
      <c r="F51" s="1"/>
      <c r="G51" s="1"/>
      <c r="H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P51" s="1"/>
      <c r="AQ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x14ac:dyDescent="0.25">
      <c r="A52" s="1"/>
      <c r="B52" s="1"/>
      <c r="C52" s="1"/>
      <c r="D52" s="1"/>
      <c r="E52" s="1"/>
      <c r="F52" s="1"/>
      <c r="G52" s="1"/>
      <c r="H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P52" s="1"/>
      <c r="AQ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x14ac:dyDescent="0.25">
      <c r="A53" s="1"/>
      <c r="B53" s="1"/>
      <c r="C53" s="1"/>
      <c r="D53" s="1"/>
      <c r="E53" s="1"/>
      <c r="F53" s="1"/>
      <c r="G53" s="1"/>
      <c r="H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P53" s="1"/>
      <c r="AQ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x14ac:dyDescent="0.25">
      <c r="A54" s="1"/>
      <c r="B54" s="1"/>
      <c r="C54" s="1"/>
      <c r="D54" s="1"/>
      <c r="E54" s="1"/>
      <c r="F54" s="1"/>
      <c r="G54" s="1"/>
      <c r="H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P54" s="1"/>
      <c r="AQ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x14ac:dyDescent="0.25">
      <c r="A55" s="1"/>
      <c r="B55" s="1"/>
      <c r="C55" s="1"/>
      <c r="D55" s="1"/>
      <c r="E55" s="1"/>
      <c r="F55" s="1"/>
      <c r="G55" s="1"/>
      <c r="H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P55" s="1"/>
      <c r="AQ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x14ac:dyDescent="0.25">
      <c r="A56" s="1"/>
      <c r="B56" s="1"/>
      <c r="C56" s="1"/>
      <c r="D56" s="1"/>
      <c r="E56" s="1"/>
      <c r="F56" s="1"/>
      <c r="G56" s="1"/>
      <c r="H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P56" s="1"/>
      <c r="AQ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x14ac:dyDescent="0.25">
      <c r="A57" s="1"/>
      <c r="B57" s="1"/>
      <c r="C57" s="1"/>
      <c r="D57" s="1"/>
      <c r="E57" s="1"/>
      <c r="F57" s="1"/>
      <c r="G57" s="1"/>
      <c r="H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P57" s="1"/>
      <c r="AQ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x14ac:dyDescent="0.25">
      <c r="A58" s="1"/>
      <c r="B58" s="1"/>
      <c r="C58" s="1"/>
      <c r="D58" s="1"/>
      <c r="E58" s="1"/>
      <c r="F58" s="1"/>
      <c r="G58" s="1"/>
      <c r="H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P58" s="1"/>
      <c r="AQ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x14ac:dyDescent="0.25">
      <c r="A59" s="1"/>
      <c r="B59" s="1"/>
      <c r="C59" s="1"/>
      <c r="D59" s="1"/>
      <c r="E59" s="1"/>
      <c r="F59" s="1"/>
      <c r="G59" s="1"/>
      <c r="H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P59" s="1"/>
      <c r="AQ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x14ac:dyDescent="0.25">
      <c r="A60" s="1"/>
      <c r="B60" s="1"/>
      <c r="C60" s="1"/>
      <c r="D60" s="1"/>
      <c r="E60" s="1"/>
      <c r="F60" s="1"/>
      <c r="G60" s="1"/>
      <c r="H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P60" s="1"/>
      <c r="AQ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P61" s="1"/>
      <c r="AQ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x14ac:dyDescent="0.25">
      <c r="A62" s="1"/>
      <c r="B62" s="1"/>
      <c r="C62" s="1"/>
      <c r="D62" s="1"/>
      <c r="E62" s="1"/>
      <c r="F62" s="1"/>
      <c r="G62" s="1"/>
      <c r="H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P62" s="1"/>
      <c r="AQ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x14ac:dyDescent="0.25">
      <c r="A63" s="1"/>
      <c r="B63" s="1"/>
      <c r="C63" s="1"/>
      <c r="D63" s="1"/>
      <c r="E63" s="1"/>
      <c r="F63" s="1"/>
      <c r="G63" s="1"/>
      <c r="H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P63" s="1"/>
      <c r="AQ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x14ac:dyDescent="0.25">
      <c r="A64" s="1"/>
      <c r="B64" s="1"/>
      <c r="C64" s="1"/>
      <c r="D64" s="1"/>
      <c r="E64" s="1"/>
      <c r="F64" s="1"/>
      <c r="G64" s="1"/>
      <c r="H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P64" s="1"/>
      <c r="AQ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x14ac:dyDescent="0.25">
      <c r="A65" s="1"/>
      <c r="B65" s="1"/>
      <c r="C65" s="1"/>
      <c r="D65" s="1"/>
      <c r="E65" s="1"/>
      <c r="F65" s="1"/>
      <c r="G65" s="1"/>
      <c r="H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P65" s="1"/>
      <c r="AQ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x14ac:dyDescent="0.25">
      <c r="A66" s="1"/>
      <c r="B66" s="1"/>
      <c r="C66" s="1"/>
      <c r="D66" s="1"/>
      <c r="E66" s="1"/>
      <c r="F66" s="1"/>
      <c r="G66" s="1"/>
      <c r="H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P66" s="1"/>
      <c r="AQ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x14ac:dyDescent="0.25">
      <c r="A67" s="1"/>
      <c r="B67" s="1"/>
      <c r="C67" s="1"/>
      <c r="D67" s="1"/>
      <c r="E67" s="1"/>
      <c r="F67" s="1"/>
      <c r="G67" s="1"/>
      <c r="H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P67" s="1"/>
      <c r="AQ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x14ac:dyDescent="0.25">
      <c r="A68" s="1"/>
      <c r="B68" s="1"/>
      <c r="C68" s="1"/>
      <c r="D68" s="1"/>
      <c r="E68" s="1"/>
      <c r="F68" s="1"/>
      <c r="G68" s="1"/>
      <c r="H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P68" s="1"/>
      <c r="AQ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x14ac:dyDescent="0.25">
      <c r="A69" s="1"/>
      <c r="B69" s="1"/>
      <c r="C69" s="1"/>
      <c r="D69" s="1"/>
      <c r="E69" s="1"/>
      <c r="F69" s="1"/>
      <c r="G69" s="1"/>
      <c r="H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P69" s="1"/>
      <c r="AQ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x14ac:dyDescent="0.25">
      <c r="A70" s="1"/>
      <c r="B70" s="1"/>
      <c r="C70" s="1"/>
      <c r="D70" s="1"/>
      <c r="E70" s="1"/>
      <c r="F70" s="1"/>
      <c r="G70" s="1"/>
      <c r="H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P70" s="1"/>
      <c r="AQ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x14ac:dyDescent="0.25">
      <c r="A71" s="1"/>
      <c r="B71" s="1"/>
      <c r="C71" s="1"/>
      <c r="D71" s="1"/>
      <c r="E71" s="1"/>
      <c r="F71" s="1"/>
      <c r="G71" s="1"/>
      <c r="H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P71" s="1"/>
      <c r="AQ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x14ac:dyDescent="0.25">
      <c r="A72" s="1"/>
      <c r="B72" s="1"/>
      <c r="C72" s="1"/>
      <c r="D72" s="1"/>
      <c r="E72" s="1"/>
      <c r="F72" s="1"/>
      <c r="G72" s="1"/>
      <c r="H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P72" s="1"/>
      <c r="AQ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x14ac:dyDescent="0.25">
      <c r="A73" s="1"/>
      <c r="B73" s="1"/>
      <c r="C73" s="1"/>
      <c r="D73" s="1"/>
      <c r="E73" s="1"/>
      <c r="F73" s="1"/>
      <c r="G73" s="1"/>
      <c r="H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P73" s="1"/>
      <c r="AQ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x14ac:dyDescent="0.25">
      <c r="A74" s="1"/>
      <c r="B74" s="1"/>
      <c r="C74" s="1"/>
      <c r="D74" s="1"/>
      <c r="E74" s="1"/>
      <c r="F74" s="1"/>
      <c r="G74" s="1"/>
      <c r="H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P74" s="1"/>
      <c r="AQ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x14ac:dyDescent="0.25">
      <c r="A75" s="1"/>
      <c r="B75" s="1"/>
      <c r="C75" s="1"/>
      <c r="D75" s="1"/>
      <c r="E75" s="1"/>
      <c r="F75" s="1"/>
      <c r="G75" s="1"/>
      <c r="H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P75" s="1"/>
      <c r="AQ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x14ac:dyDescent="0.25">
      <c r="A76" s="1"/>
      <c r="B76" s="1"/>
      <c r="C76" s="1"/>
      <c r="D76" s="1"/>
      <c r="E76" s="1"/>
      <c r="F76" s="1"/>
      <c r="G76" s="1"/>
      <c r="H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P76" s="1"/>
      <c r="AQ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x14ac:dyDescent="0.25">
      <c r="A77" s="1"/>
      <c r="B77" s="1"/>
      <c r="C77" s="1"/>
      <c r="D77" s="1"/>
      <c r="E77" s="1"/>
      <c r="F77" s="1"/>
      <c r="G77" s="1"/>
      <c r="H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P77" s="1"/>
      <c r="AQ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x14ac:dyDescent="0.25">
      <c r="A78" s="1"/>
      <c r="B78" s="1"/>
      <c r="C78" s="1"/>
      <c r="D78" s="1"/>
      <c r="E78" s="1"/>
      <c r="F78" s="1"/>
      <c r="G78" s="1"/>
      <c r="H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P78" s="1"/>
      <c r="AQ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x14ac:dyDescent="0.25">
      <c r="A79" s="1"/>
      <c r="B79" s="1"/>
      <c r="C79" s="1"/>
      <c r="D79" s="1"/>
      <c r="E79" s="1"/>
      <c r="F79" s="1"/>
      <c r="G79" s="1"/>
      <c r="H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P79" s="1"/>
      <c r="AQ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x14ac:dyDescent="0.25">
      <c r="A80" s="1"/>
      <c r="B80" s="1"/>
      <c r="C80" s="1"/>
      <c r="D80" s="1"/>
      <c r="E80" s="1"/>
      <c r="F80" s="1"/>
      <c r="G80" s="1"/>
      <c r="H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P80" s="1"/>
      <c r="AQ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x14ac:dyDescent="0.25">
      <c r="A81" s="1"/>
      <c r="B81" s="1"/>
      <c r="C81" s="1"/>
      <c r="D81" s="1"/>
      <c r="E81" s="1"/>
      <c r="F81" s="1"/>
      <c r="G81" s="1"/>
      <c r="H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P81" s="1"/>
      <c r="AQ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25">
      <c r="A82" s="1"/>
      <c r="B82" s="1"/>
      <c r="C82" s="1"/>
      <c r="D82" s="1"/>
      <c r="E82" s="1"/>
      <c r="F82" s="1"/>
      <c r="G82" s="1"/>
      <c r="H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P82" s="1"/>
      <c r="AQ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x14ac:dyDescent="0.25">
      <c r="A83" s="1"/>
      <c r="B83" s="1"/>
      <c r="C83" s="1"/>
      <c r="D83" s="1"/>
      <c r="E83" s="1"/>
      <c r="F83" s="1"/>
      <c r="G83" s="1"/>
      <c r="H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P83" s="1"/>
      <c r="AQ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x14ac:dyDescent="0.25">
      <c r="A84" s="1"/>
      <c r="B84" s="1"/>
      <c r="C84" s="1"/>
      <c r="D84" s="1"/>
      <c r="E84" s="1"/>
      <c r="F84" s="1"/>
      <c r="G84" s="1"/>
      <c r="H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P84" s="1"/>
      <c r="AQ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x14ac:dyDescent="0.25">
      <c r="A85" s="1"/>
      <c r="B85" s="1"/>
      <c r="C85" s="1"/>
      <c r="D85" s="1"/>
      <c r="E85" s="1"/>
      <c r="F85" s="1"/>
      <c r="G85" s="1"/>
      <c r="H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P85" s="1"/>
      <c r="AQ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x14ac:dyDescent="0.25">
      <c r="A86" s="1"/>
      <c r="B86" s="1"/>
      <c r="C86" s="1"/>
      <c r="D86" s="1"/>
      <c r="E86" s="1"/>
      <c r="F86" s="1"/>
      <c r="G86" s="1"/>
      <c r="H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P86" s="1"/>
      <c r="AQ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x14ac:dyDescent="0.25">
      <c r="A87" s="1"/>
      <c r="B87" s="1"/>
      <c r="C87" s="1"/>
      <c r="D87" s="1"/>
      <c r="E87" s="1"/>
      <c r="F87" s="1"/>
      <c r="G87" s="1"/>
      <c r="H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P87" s="1"/>
      <c r="AQ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x14ac:dyDescent="0.25">
      <c r="A88" s="1"/>
      <c r="B88" s="1"/>
      <c r="C88" s="1"/>
      <c r="D88" s="1"/>
      <c r="E88" s="1"/>
      <c r="F88" s="1"/>
      <c r="G88" s="1"/>
      <c r="H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P88" s="1"/>
      <c r="AQ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x14ac:dyDescent="0.25">
      <c r="A89" s="1"/>
      <c r="B89" s="1"/>
      <c r="C89" s="1"/>
      <c r="D89" s="1"/>
      <c r="E89" s="1"/>
      <c r="F89" s="1"/>
      <c r="G89" s="1"/>
      <c r="H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P89" s="1"/>
      <c r="AQ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x14ac:dyDescent="0.25">
      <c r="A90" s="1"/>
      <c r="B90" s="1"/>
      <c r="C90" s="1"/>
      <c r="D90" s="1"/>
      <c r="E90" s="1"/>
      <c r="F90" s="1"/>
      <c r="G90" s="1"/>
      <c r="H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P90" s="1"/>
      <c r="AQ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x14ac:dyDescent="0.25">
      <c r="A91" s="1"/>
      <c r="B91" s="1"/>
      <c r="C91" s="1"/>
      <c r="D91" s="1"/>
      <c r="E91" s="1"/>
      <c r="F91" s="1"/>
      <c r="G91" s="1"/>
      <c r="H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P91" s="1"/>
      <c r="AQ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x14ac:dyDescent="0.25">
      <c r="A92" s="1"/>
      <c r="B92" s="1"/>
      <c r="C92" s="1"/>
      <c r="D92" s="1"/>
      <c r="E92" s="1"/>
      <c r="F92" s="1"/>
      <c r="G92" s="1"/>
      <c r="H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P92" s="1"/>
      <c r="AQ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x14ac:dyDescent="0.25">
      <c r="A93" s="1"/>
      <c r="B93" s="1"/>
      <c r="C93" s="1"/>
      <c r="D93" s="1"/>
      <c r="E93" s="1"/>
      <c r="F93" s="1"/>
      <c r="G93" s="1"/>
      <c r="H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P93" s="1"/>
      <c r="AQ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x14ac:dyDescent="0.25">
      <c r="A94" s="1"/>
      <c r="B94" s="1"/>
      <c r="C94" s="1"/>
      <c r="D94" s="1"/>
      <c r="E94" s="1"/>
      <c r="F94" s="1"/>
      <c r="G94" s="1"/>
      <c r="H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P94" s="1"/>
      <c r="AQ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x14ac:dyDescent="0.25">
      <c r="A95" s="1"/>
      <c r="B95" s="1"/>
      <c r="C95" s="1"/>
      <c r="D95" s="1"/>
      <c r="E95" s="1"/>
      <c r="F95" s="1"/>
      <c r="G95" s="1"/>
      <c r="H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P95" s="1"/>
      <c r="AQ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x14ac:dyDescent="0.25">
      <c r="A96" s="1"/>
      <c r="B96" s="1"/>
      <c r="C96" s="1"/>
      <c r="D96" s="1"/>
      <c r="E96" s="1"/>
      <c r="F96" s="1"/>
      <c r="G96" s="1"/>
      <c r="H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P96" s="1"/>
      <c r="AQ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x14ac:dyDescent="0.25">
      <c r="A97" s="1"/>
      <c r="B97" s="1"/>
      <c r="C97" s="1"/>
      <c r="D97" s="1"/>
      <c r="E97" s="1"/>
      <c r="F97" s="1"/>
      <c r="G97" s="1"/>
      <c r="H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P97" s="1"/>
      <c r="AQ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x14ac:dyDescent="0.25">
      <c r="A98" s="1"/>
      <c r="B98" s="1"/>
      <c r="C98" s="1"/>
      <c r="D98" s="1"/>
      <c r="E98" s="1"/>
      <c r="F98" s="1"/>
      <c r="G98" s="1"/>
      <c r="H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P98" s="1"/>
      <c r="AQ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x14ac:dyDescent="0.25">
      <c r="A99" s="1"/>
      <c r="B99" s="1"/>
      <c r="C99" s="1"/>
      <c r="D99" s="1"/>
      <c r="E99" s="1"/>
      <c r="F99" s="1"/>
      <c r="G99" s="1"/>
      <c r="H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P99" s="1"/>
      <c r="AQ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x14ac:dyDescent="0.25">
      <c r="A100" s="1"/>
      <c r="B100" s="1"/>
      <c r="C100" s="1"/>
      <c r="D100" s="1"/>
      <c r="E100" s="1"/>
      <c r="F100" s="1"/>
      <c r="G100" s="1"/>
      <c r="H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P100" s="1"/>
      <c r="AQ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x14ac:dyDescent="0.25">
      <c r="A101" s="1"/>
      <c r="B101" s="1"/>
      <c r="C101" s="1"/>
      <c r="D101" s="1"/>
      <c r="E101" s="1"/>
      <c r="F101" s="1"/>
      <c r="G101" s="1"/>
      <c r="H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P101" s="1"/>
      <c r="AQ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x14ac:dyDescent="0.25">
      <c r="A102" s="1"/>
      <c r="B102" s="1"/>
      <c r="C102" s="1"/>
      <c r="D102" s="1"/>
      <c r="E102" s="1"/>
      <c r="F102" s="1"/>
      <c r="G102" s="1"/>
      <c r="H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P102" s="1"/>
      <c r="AQ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x14ac:dyDescent="0.25">
      <c r="A103" s="1"/>
      <c r="B103" s="1"/>
      <c r="C103" s="1"/>
      <c r="D103" s="1"/>
      <c r="E103" s="1"/>
      <c r="F103" s="1"/>
      <c r="G103" s="1"/>
      <c r="H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P103" s="1"/>
      <c r="AQ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x14ac:dyDescent="0.25">
      <c r="A104" s="1"/>
      <c r="B104" s="1"/>
      <c r="C104" s="1"/>
      <c r="D104" s="1"/>
      <c r="E104" s="1"/>
      <c r="F104" s="1"/>
      <c r="G104" s="1"/>
      <c r="H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P104" s="1"/>
      <c r="AQ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x14ac:dyDescent="0.25">
      <c r="A105" s="1"/>
      <c r="B105" s="1"/>
      <c r="C105" s="1"/>
      <c r="D105" s="1"/>
      <c r="E105" s="1"/>
      <c r="F105" s="1"/>
      <c r="G105" s="1"/>
      <c r="H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P105" s="1"/>
      <c r="AQ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x14ac:dyDescent="0.25">
      <c r="A106" s="1"/>
      <c r="B106" s="1"/>
      <c r="C106" s="1"/>
      <c r="D106" s="1"/>
      <c r="E106" s="1"/>
      <c r="F106" s="1"/>
      <c r="G106" s="1"/>
      <c r="H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P106" s="1"/>
      <c r="AQ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x14ac:dyDescent="0.25">
      <c r="A107" s="1"/>
      <c r="B107" s="1"/>
      <c r="C107" s="1"/>
      <c r="D107" s="1"/>
      <c r="E107" s="1"/>
      <c r="F107" s="1"/>
      <c r="G107" s="1"/>
      <c r="H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P107" s="1"/>
      <c r="AQ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x14ac:dyDescent="0.25">
      <c r="A108" s="1"/>
      <c r="B108" s="1"/>
      <c r="C108" s="1"/>
      <c r="D108" s="1"/>
      <c r="E108" s="1"/>
      <c r="F108" s="1"/>
      <c r="G108" s="1"/>
      <c r="H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P108" s="1"/>
      <c r="AQ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x14ac:dyDescent="0.25">
      <c r="A109" s="1"/>
      <c r="B109" s="1"/>
      <c r="C109" s="1"/>
      <c r="D109" s="1"/>
      <c r="E109" s="1"/>
      <c r="F109" s="1"/>
      <c r="G109" s="1"/>
      <c r="H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P109" s="1"/>
      <c r="AQ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x14ac:dyDescent="0.25">
      <c r="A110" s="1"/>
      <c r="B110" s="1"/>
      <c r="C110" s="1"/>
      <c r="D110" s="1"/>
      <c r="E110" s="1"/>
      <c r="F110" s="1"/>
      <c r="G110" s="1"/>
      <c r="H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P110" s="1"/>
      <c r="AQ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x14ac:dyDescent="0.25">
      <c r="A111" s="1"/>
      <c r="B111" s="1"/>
      <c r="C111" s="1"/>
      <c r="D111" s="1"/>
      <c r="E111" s="1"/>
      <c r="F111" s="1"/>
      <c r="G111" s="1"/>
      <c r="H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P111" s="1"/>
      <c r="AQ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x14ac:dyDescent="0.25">
      <c r="A112" s="1"/>
      <c r="B112" s="1"/>
      <c r="C112" s="1"/>
      <c r="D112" s="1"/>
      <c r="E112" s="1"/>
      <c r="F112" s="1"/>
      <c r="G112" s="1"/>
      <c r="H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P112" s="1"/>
      <c r="AQ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x14ac:dyDescent="0.25">
      <c r="A113" s="1"/>
      <c r="B113" s="1"/>
      <c r="C113" s="1"/>
      <c r="D113" s="1"/>
      <c r="E113" s="1"/>
      <c r="F113" s="1"/>
      <c r="G113" s="1"/>
      <c r="H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P113" s="1"/>
      <c r="AQ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x14ac:dyDescent="0.25">
      <c r="A114" s="1"/>
      <c r="B114" s="1"/>
      <c r="C114" s="1"/>
      <c r="D114" s="1"/>
      <c r="E114" s="1"/>
      <c r="F114" s="1"/>
      <c r="G114" s="1"/>
      <c r="H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P114" s="1"/>
      <c r="AQ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x14ac:dyDescent="0.25">
      <c r="A115" s="1"/>
      <c r="B115" s="1"/>
      <c r="C115" s="1"/>
      <c r="D115" s="1"/>
      <c r="E115" s="1"/>
      <c r="F115" s="1"/>
      <c r="G115" s="1"/>
      <c r="H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P115" s="1"/>
      <c r="AQ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x14ac:dyDescent="0.25">
      <c r="A116" s="1"/>
      <c r="B116" s="1"/>
      <c r="C116" s="1"/>
      <c r="D116" s="1"/>
      <c r="E116" s="1"/>
      <c r="F116" s="1"/>
      <c r="G116" s="1"/>
      <c r="H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P116" s="1"/>
      <c r="AQ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x14ac:dyDescent="0.25">
      <c r="A117" s="1"/>
      <c r="B117" s="1"/>
      <c r="C117" s="1"/>
      <c r="D117" s="1"/>
      <c r="E117" s="1"/>
      <c r="F117" s="1"/>
      <c r="G117" s="1"/>
      <c r="H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P117" s="1"/>
      <c r="AQ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x14ac:dyDescent="0.25">
      <c r="A118" s="1"/>
      <c r="B118" s="1"/>
      <c r="C118" s="1"/>
      <c r="D118" s="1"/>
      <c r="E118" s="1"/>
      <c r="F118" s="1"/>
      <c r="G118" s="1"/>
      <c r="H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P118" s="1"/>
      <c r="AQ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x14ac:dyDescent="0.25">
      <c r="A119" s="1"/>
      <c r="B119" s="1"/>
      <c r="C119" s="1"/>
      <c r="D119" s="1"/>
      <c r="E119" s="1"/>
      <c r="F119" s="1"/>
      <c r="G119" s="1"/>
      <c r="H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P119" s="1"/>
      <c r="AQ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x14ac:dyDescent="0.25">
      <c r="A120" s="1"/>
      <c r="B120" s="1"/>
      <c r="C120" s="1"/>
      <c r="D120" s="1"/>
      <c r="E120" s="1"/>
      <c r="F120" s="1"/>
      <c r="G120" s="1"/>
      <c r="H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P120" s="1"/>
      <c r="AQ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x14ac:dyDescent="0.25">
      <c r="A121" s="1"/>
      <c r="B121" s="1"/>
      <c r="C121" s="1"/>
      <c r="D121" s="1"/>
      <c r="E121" s="1"/>
      <c r="F121" s="1"/>
      <c r="G121" s="1"/>
      <c r="H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P121" s="1"/>
      <c r="AQ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x14ac:dyDescent="0.25">
      <c r="A122" s="1"/>
      <c r="B122" s="1"/>
      <c r="C122" s="1"/>
      <c r="D122" s="1"/>
      <c r="E122" s="1"/>
      <c r="F122" s="1"/>
      <c r="G122" s="1"/>
      <c r="H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P122" s="1"/>
      <c r="AQ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x14ac:dyDescent="0.25">
      <c r="A123" s="1"/>
      <c r="B123" s="1"/>
      <c r="C123" s="1"/>
      <c r="D123" s="1"/>
      <c r="E123" s="1"/>
      <c r="F123" s="1"/>
      <c r="G123" s="1"/>
      <c r="H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P123" s="1"/>
      <c r="AQ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x14ac:dyDescent="0.25">
      <c r="A124" s="1"/>
      <c r="B124" s="1"/>
      <c r="C124" s="1"/>
      <c r="D124" s="1"/>
      <c r="E124" s="1"/>
      <c r="F124" s="1"/>
      <c r="G124" s="1"/>
      <c r="H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P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x14ac:dyDescent="0.25">
      <c r="A125" s="1"/>
      <c r="B125" s="1"/>
      <c r="C125" s="1"/>
      <c r="D125" s="1"/>
      <c r="E125" s="1"/>
      <c r="F125" s="1"/>
      <c r="G125" s="1"/>
      <c r="H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P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x14ac:dyDescent="0.25">
      <c r="A126" s="1"/>
      <c r="B126" s="1"/>
      <c r="C126" s="1"/>
      <c r="D126" s="1"/>
      <c r="E126" s="1"/>
      <c r="F126" s="1"/>
      <c r="G126" s="1"/>
      <c r="H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P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x14ac:dyDescent="0.25">
      <c r="A127" s="1"/>
      <c r="B127" s="1"/>
      <c r="C127" s="1"/>
      <c r="D127" s="1"/>
      <c r="E127" s="1"/>
      <c r="F127" s="1"/>
      <c r="G127" s="1"/>
      <c r="H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P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x14ac:dyDescent="0.25">
      <c r="A128" s="1"/>
      <c r="B128" s="1"/>
      <c r="C128" s="1"/>
      <c r="D128" s="1"/>
      <c r="E128" s="1"/>
      <c r="F128" s="1"/>
      <c r="G128" s="1"/>
      <c r="H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P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x14ac:dyDescent="0.25">
      <c r="A129" s="1"/>
      <c r="B129" s="1"/>
      <c r="C129" s="1"/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P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x14ac:dyDescent="0.25">
      <c r="A130" s="1"/>
      <c r="B130" s="1"/>
      <c r="C130" s="1"/>
      <c r="D130" s="1"/>
      <c r="E130" s="1"/>
      <c r="F130" s="1"/>
      <c r="G130" s="1"/>
      <c r="H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P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x14ac:dyDescent="0.25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P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x14ac:dyDescent="0.25">
      <c r="A132" s="1"/>
      <c r="B132" s="1"/>
      <c r="C132" s="1"/>
      <c r="D132" s="1"/>
      <c r="E132" s="1"/>
      <c r="F132" s="1"/>
      <c r="G132" s="1"/>
      <c r="H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P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x14ac:dyDescent="0.25">
      <c r="A133" s="1"/>
      <c r="B133" s="1"/>
      <c r="C133" s="1"/>
      <c r="D133" s="1"/>
      <c r="E133" s="1"/>
      <c r="F133" s="1"/>
      <c r="G133" s="1"/>
      <c r="H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P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x14ac:dyDescent="0.25">
      <c r="A134" s="1"/>
      <c r="B134" s="1"/>
      <c r="C134" s="1"/>
      <c r="D134" s="1"/>
      <c r="E134" s="1"/>
      <c r="F134" s="1"/>
      <c r="G134" s="1"/>
      <c r="H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P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x14ac:dyDescent="0.25">
      <c r="A135" s="1"/>
      <c r="B135" s="1"/>
      <c r="C135" s="1"/>
      <c r="D135" s="1"/>
      <c r="E135" s="1"/>
      <c r="F135" s="1"/>
      <c r="G135" s="1"/>
      <c r="H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P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x14ac:dyDescent="0.25">
      <c r="A136" s="1"/>
      <c r="B136" s="1"/>
      <c r="C136" s="1"/>
      <c r="D136" s="1"/>
      <c r="E136" s="1"/>
      <c r="F136" s="1"/>
      <c r="G136" s="1"/>
      <c r="H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P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x14ac:dyDescent="0.25">
      <c r="A137" s="1"/>
      <c r="B137" s="1"/>
      <c r="C137" s="1"/>
      <c r="D137" s="1"/>
      <c r="E137" s="1"/>
      <c r="F137" s="1"/>
      <c r="G137" s="1"/>
      <c r="H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P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x14ac:dyDescent="0.25">
      <c r="A138" s="1"/>
      <c r="B138" s="1"/>
      <c r="C138" s="1"/>
      <c r="D138" s="1"/>
      <c r="E138" s="1"/>
      <c r="F138" s="1"/>
      <c r="G138" s="1"/>
      <c r="H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P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x14ac:dyDescent="0.25">
      <c r="A139" s="1"/>
      <c r="B139" s="1"/>
      <c r="C139" s="1"/>
      <c r="D139" s="1"/>
      <c r="E139" s="1"/>
      <c r="F139" s="1"/>
      <c r="G139" s="1"/>
      <c r="H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P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x14ac:dyDescent="0.25">
      <c r="A140" s="1"/>
      <c r="B140" s="1"/>
      <c r="C140" s="1"/>
      <c r="D140" s="1"/>
      <c r="E140" s="1"/>
      <c r="F140" s="1"/>
      <c r="G140" s="1"/>
      <c r="H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P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25">
      <c r="A141" s="1"/>
      <c r="B141" s="1"/>
      <c r="C141" s="1"/>
      <c r="D141" s="1"/>
      <c r="E141" s="1"/>
      <c r="F141" s="1"/>
      <c r="G141" s="1"/>
      <c r="H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P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25">
      <c r="A142" s="1"/>
      <c r="B142" s="1"/>
      <c r="C142" s="1"/>
      <c r="D142" s="1"/>
      <c r="E142" s="1"/>
      <c r="F142" s="1"/>
      <c r="G142" s="1"/>
      <c r="H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P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25">
      <c r="A143" s="1"/>
      <c r="B143" s="1"/>
      <c r="C143" s="1"/>
      <c r="D143" s="1"/>
      <c r="E143" s="1"/>
      <c r="F143" s="1"/>
      <c r="G143" s="1"/>
      <c r="H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P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25">
      <c r="A144" s="1"/>
      <c r="B144" s="1"/>
      <c r="C144" s="1"/>
      <c r="D144" s="1"/>
      <c r="E144" s="1"/>
      <c r="F144" s="1"/>
      <c r="G144" s="1"/>
      <c r="H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P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25">
      <c r="A145" s="1"/>
      <c r="B145" s="1"/>
      <c r="C145" s="1"/>
      <c r="D145" s="1"/>
      <c r="E145" s="1"/>
      <c r="F145" s="1"/>
      <c r="G145" s="1"/>
      <c r="H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P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25">
      <c r="A146" s="1"/>
      <c r="B146" s="1"/>
      <c r="C146" s="1"/>
      <c r="D146" s="1"/>
      <c r="E146" s="1"/>
      <c r="F146" s="1"/>
      <c r="G146" s="1"/>
      <c r="H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P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25">
      <c r="A147" s="1"/>
      <c r="B147" s="1"/>
      <c r="C147" s="1"/>
      <c r="D147" s="1"/>
      <c r="E147" s="1"/>
      <c r="F147" s="1"/>
      <c r="G147" s="1"/>
      <c r="H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P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25">
      <c r="A148" s="1"/>
      <c r="B148" s="1"/>
      <c r="C148" s="1"/>
      <c r="D148" s="1"/>
      <c r="E148" s="1"/>
      <c r="F148" s="1"/>
      <c r="G148" s="1"/>
      <c r="H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P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25">
      <c r="A149" s="1"/>
      <c r="B149" s="1"/>
      <c r="C149" s="1"/>
      <c r="D149" s="1"/>
      <c r="E149" s="1"/>
      <c r="F149" s="1"/>
      <c r="G149" s="1"/>
      <c r="H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P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25">
      <c r="A150" s="1"/>
      <c r="B150" s="1"/>
      <c r="C150" s="1"/>
      <c r="D150" s="1"/>
      <c r="E150" s="1"/>
      <c r="F150" s="1"/>
      <c r="G150" s="1"/>
      <c r="H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P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25">
      <c r="A151" s="1"/>
      <c r="B151" s="1"/>
      <c r="C151" s="1"/>
      <c r="D151" s="1"/>
      <c r="E151" s="1"/>
      <c r="F151" s="1"/>
      <c r="G151" s="1"/>
      <c r="H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P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25">
      <c r="A152" s="1"/>
      <c r="B152" s="1"/>
      <c r="C152" s="1"/>
      <c r="D152" s="1"/>
      <c r="E152" s="1"/>
      <c r="F152" s="1"/>
      <c r="G152" s="1"/>
      <c r="H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P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25">
      <c r="A153" s="1"/>
      <c r="B153" s="1"/>
      <c r="C153" s="1"/>
      <c r="D153" s="1"/>
      <c r="E153" s="1"/>
      <c r="F153" s="1"/>
      <c r="G153" s="1"/>
      <c r="H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P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25">
      <c r="A154" s="1"/>
      <c r="B154" s="1"/>
      <c r="C154" s="1"/>
      <c r="D154" s="1"/>
      <c r="E154" s="1"/>
      <c r="F154" s="1"/>
      <c r="G154" s="1"/>
      <c r="H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P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25">
      <c r="A155" s="1"/>
      <c r="B155" s="1"/>
      <c r="C155" s="1"/>
      <c r="D155" s="1"/>
      <c r="E155" s="1"/>
      <c r="F155" s="1"/>
      <c r="G155" s="1"/>
      <c r="H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P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048500" s="2" customFormat="1" x14ac:dyDescent="0.25"/>
    <row r="1048501" s="2" customFormat="1" x14ac:dyDescent="0.25"/>
    <row r="1048502" s="2" customFormat="1" x14ac:dyDescent="0.25"/>
    <row r="1048503" s="2" customFormat="1" x14ac:dyDescent="0.25"/>
    <row r="1048504" s="2" customFormat="1" x14ac:dyDescent="0.25"/>
    <row r="1048505" s="2" customFormat="1" x14ac:dyDescent="0.25"/>
    <row r="1048506" s="2" customFormat="1" x14ac:dyDescent="0.25"/>
    <row r="1048507" s="2" customFormat="1" x14ac:dyDescent="0.25"/>
    <row r="1048508" s="2" customFormat="1" x14ac:dyDescent="0.25"/>
    <row r="1048509" s="2" customFormat="1" x14ac:dyDescent="0.25"/>
    <row r="1048510" s="2" customFormat="1" x14ac:dyDescent="0.25"/>
    <row r="1048511" s="2" customFormat="1" x14ac:dyDescent="0.25"/>
    <row r="1048512" s="2" customFormat="1" x14ac:dyDescent="0.25"/>
    <row r="1048513" s="2" customFormat="1" x14ac:dyDescent="0.25"/>
    <row r="1048514" s="2" customFormat="1" x14ac:dyDescent="0.25"/>
    <row r="1048515" s="2" customFormat="1" x14ac:dyDescent="0.25"/>
    <row r="1048516" s="2" customFormat="1" x14ac:dyDescent="0.25"/>
    <row r="1048517" s="2" customFormat="1" x14ac:dyDescent="0.25"/>
    <row r="1048518" s="2" customFormat="1" x14ac:dyDescent="0.25"/>
    <row r="1048519" s="2" customFormat="1" x14ac:dyDescent="0.25"/>
    <row r="1048520" s="2" customFormat="1" x14ac:dyDescent="0.25"/>
    <row r="1048521" s="2" customFormat="1" x14ac:dyDescent="0.25"/>
    <row r="1048522" s="2" customFormat="1" x14ac:dyDescent="0.25"/>
    <row r="1048523" s="2" customFormat="1" x14ac:dyDescent="0.25"/>
    <row r="1048524" s="2" customFormat="1" x14ac:dyDescent="0.25"/>
    <row r="1048525" s="2" customFormat="1" x14ac:dyDescent="0.25"/>
    <row r="1048526" s="2" customFormat="1" x14ac:dyDescent="0.25"/>
    <row r="1048527" s="2" customFormat="1" x14ac:dyDescent="0.25"/>
    <row r="1048528" s="2" customFormat="1" x14ac:dyDescent="0.25"/>
    <row r="1048529" s="2" customFormat="1" x14ac:dyDescent="0.25"/>
    <row r="1048530" s="2" customFormat="1" x14ac:dyDescent="0.25"/>
    <row r="1048531" s="2" customFormat="1" x14ac:dyDescent="0.25"/>
    <row r="1048532" s="2" customFormat="1" x14ac:dyDescent="0.25"/>
    <row r="1048533" s="2" customFormat="1" x14ac:dyDescent="0.25"/>
    <row r="1048534" s="2" customFormat="1" x14ac:dyDescent="0.25"/>
    <row r="1048535" s="2" customFormat="1" x14ac:dyDescent="0.25"/>
    <row r="1048536" s="2" customFormat="1" x14ac:dyDescent="0.25"/>
    <row r="1048537" s="2" customFormat="1" x14ac:dyDescent="0.25"/>
    <row r="1048538" s="2" customFormat="1" x14ac:dyDescent="0.25"/>
    <row r="1048539" s="2" customFormat="1" x14ac:dyDescent="0.25"/>
    <row r="1048540" s="2" customFormat="1" x14ac:dyDescent="0.25"/>
    <row r="1048541" s="2" customFormat="1" x14ac:dyDescent="0.25"/>
    <row r="1048542" s="2" customFormat="1" x14ac:dyDescent="0.25"/>
    <row r="1048543" s="2" customFormat="1" x14ac:dyDescent="0.25"/>
    <row r="1048544" s="2" customFormat="1" x14ac:dyDescent="0.25"/>
    <row r="1048545" s="2" customFormat="1" x14ac:dyDescent="0.25"/>
    <row r="1048546" s="2" customFormat="1" x14ac:dyDescent="0.25"/>
    <row r="1048547" s="2" customFormat="1" x14ac:dyDescent="0.25"/>
    <row r="1048548" s="2" customFormat="1" x14ac:dyDescent="0.25"/>
    <row r="1048549" s="2" customFormat="1" x14ac:dyDescent="0.25"/>
    <row r="1048550" s="2" customFormat="1" x14ac:dyDescent="0.25"/>
    <row r="1048551" s="2" customFormat="1" x14ac:dyDescent="0.25"/>
    <row r="1048552" s="2" customFormat="1" x14ac:dyDescent="0.25"/>
    <row r="1048553" s="2" customFormat="1" x14ac:dyDescent="0.25"/>
    <row r="1048554" s="2" customFormat="1" x14ac:dyDescent="0.25"/>
    <row r="1048555" s="2" customFormat="1" x14ac:dyDescent="0.25"/>
    <row r="1048556" s="2" customFormat="1" x14ac:dyDescent="0.25"/>
    <row r="1048557" s="2" customFormat="1" x14ac:dyDescent="0.25"/>
    <row r="1048558" s="2" customFormat="1" x14ac:dyDescent="0.25"/>
    <row r="1048559" s="2" customFormat="1" x14ac:dyDescent="0.25"/>
    <row r="1048560" s="2" customFormat="1" x14ac:dyDescent="0.25"/>
    <row r="1048561" s="2" customFormat="1" x14ac:dyDescent="0.25"/>
    <row r="1048562" s="2" customFormat="1" x14ac:dyDescent="0.25"/>
    <row r="1048563" s="2" customFormat="1" x14ac:dyDescent="0.25"/>
    <row r="1048564" s="2" customFormat="1" x14ac:dyDescent="0.25"/>
    <row r="1048565" s="2" customFormat="1" x14ac:dyDescent="0.25"/>
    <row r="1048566" s="2" customFormat="1" x14ac:dyDescent="0.25"/>
    <row r="1048567" s="2" customFormat="1" x14ac:dyDescent="0.25"/>
    <row r="1048568" s="2" customFormat="1" x14ac:dyDescent="0.25"/>
    <row r="1048569" s="2" customFormat="1" x14ac:dyDescent="0.25"/>
    <row r="1048570" s="2" customFormat="1" x14ac:dyDescent="0.25"/>
    <row r="1048571" s="2" customFormat="1" x14ac:dyDescent="0.25"/>
    <row r="1048572" s="2" customFormat="1" x14ac:dyDescent="0.25"/>
    <row r="1048573" s="2" customFormat="1" x14ac:dyDescent="0.25"/>
    <row r="1048574" s="2" customFormat="1" x14ac:dyDescent="0.25"/>
    <row r="1048575" s="2" customFormat="1" x14ac:dyDescent="0.25"/>
    <row r="1048576" s="2" customFormat="1" x14ac:dyDescent="0.25"/>
  </sheetData>
  <sheetProtection formatCells="0" insertHyperlinks="0" autoFilter="0"/>
  <autoFilter ref="A4:BC47" xr:uid="{00000000-0009-0000-0000-000003000000}">
    <filterColumn colId="20">
      <filters>
        <filter val="78"/>
        <filter val="78.5"/>
        <filter val="79"/>
        <filter val="79.5"/>
        <filter val="80"/>
        <filter val="90"/>
        <filter val="92"/>
        <filter val="95"/>
      </filters>
    </filterColumn>
  </autoFilter>
  <sortState xmlns:xlrd2="http://schemas.microsoft.com/office/spreadsheetml/2017/richdata2" ref="A5:BM1048576">
    <sortCondition ref="C5:C1048576"/>
  </sortState>
  <mergeCells count="52">
    <mergeCell ref="BA1:BA4"/>
    <mergeCell ref="BB1:BB4"/>
    <mergeCell ref="BC1:BC4"/>
    <mergeCell ref="AV3:AV4"/>
    <mergeCell ref="AW3:AW4"/>
    <mergeCell ref="AX2:AX4"/>
    <mergeCell ref="AY1:AY4"/>
    <mergeCell ref="AZ1:AZ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2:AP4"/>
    <mergeCell ref="AD3:AD4"/>
    <mergeCell ref="AE3:AE4"/>
    <mergeCell ref="AF3:AF4"/>
    <mergeCell ref="AG3:AG4"/>
    <mergeCell ref="AH2:AH4"/>
    <mergeCell ref="Y3:Y4"/>
    <mergeCell ref="Z3:Z4"/>
    <mergeCell ref="AA3:AA4"/>
    <mergeCell ref="AB3:AB4"/>
    <mergeCell ref="AC2:AC4"/>
    <mergeCell ref="E3:N3"/>
    <mergeCell ref="AI3:AK3"/>
    <mergeCell ref="A3:A4"/>
    <mergeCell ref="B3:B4"/>
    <mergeCell ref="C3:C4"/>
    <mergeCell ref="D3:D4"/>
    <mergeCell ref="O2:O4"/>
    <mergeCell ref="P3:P4"/>
    <mergeCell ref="Q3:Q4"/>
    <mergeCell ref="R3:R4"/>
    <mergeCell ref="S3:S4"/>
    <mergeCell ref="T2:T4"/>
    <mergeCell ref="U3:U4"/>
    <mergeCell ref="V2:V4"/>
    <mergeCell ref="W3:W4"/>
    <mergeCell ref="X3:X4"/>
    <mergeCell ref="D1:V1"/>
    <mergeCell ref="W1:AW1"/>
    <mergeCell ref="D2:N2"/>
    <mergeCell ref="P2:S2"/>
    <mergeCell ref="W2:Z2"/>
    <mergeCell ref="AD2:AG2"/>
    <mergeCell ref="AI2:AO2"/>
    <mergeCell ref="AQ2:AW2"/>
  </mergeCells>
  <phoneticPr fontId="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BI1048574"/>
  <sheetViews>
    <sheetView zoomScale="80" zoomScaleNormal="80" workbookViewId="0">
      <pane xSplit="3" ySplit="4" topLeftCell="D40" activePane="bottomRight" state="frozen"/>
      <selection pane="topRight"/>
      <selection pane="bottomLeft"/>
      <selection pane="bottomRight" activeCell="B37" sqref="B37:B69"/>
    </sheetView>
  </sheetViews>
  <sheetFormatPr defaultColWidth="9" defaultRowHeight="13" x14ac:dyDescent="0.25"/>
  <cols>
    <col min="1" max="1" width="12.5" style="2" customWidth="1"/>
    <col min="2" max="2" width="6.58203125" style="2" customWidth="1"/>
    <col min="3" max="3" width="13.58203125" style="2" customWidth="1"/>
    <col min="4" max="4" width="12.58203125" style="2" customWidth="1"/>
    <col min="5" max="5" width="11.83203125" style="2" customWidth="1"/>
    <col min="6" max="6" width="15.58203125" style="2" customWidth="1"/>
    <col min="7" max="8" width="11.83203125" style="2" customWidth="1"/>
    <col min="9" max="9" width="10" style="1" customWidth="1"/>
    <col min="10" max="10" width="11.83203125" style="1" customWidth="1"/>
    <col min="11" max="12" width="13.83203125" style="1" customWidth="1"/>
    <col min="13" max="13" width="10" style="2" customWidth="1"/>
    <col min="14" max="14" width="13.83203125" style="2" customWidth="1"/>
    <col min="15" max="15" width="11.5" style="2" customWidth="1"/>
    <col min="16" max="16" width="8.58203125" style="2" customWidth="1"/>
    <col min="17" max="17" width="10.58203125" style="2" customWidth="1"/>
    <col min="18" max="18" width="49.33203125" style="2" customWidth="1"/>
    <col min="19" max="19" width="12.58203125" style="2" customWidth="1"/>
    <col min="20" max="20" width="6.83203125" style="2" customWidth="1"/>
    <col min="21" max="21" width="32.58203125" style="2" customWidth="1"/>
    <col min="22" max="22" width="6.83203125" style="2" customWidth="1"/>
    <col min="23" max="23" width="149.83203125" style="2" customWidth="1"/>
    <col min="24" max="24" width="8.58203125" style="2" customWidth="1"/>
    <col min="25" max="25" width="149.58203125" style="2" customWidth="1"/>
    <col min="26" max="26" width="12.58203125" style="2" customWidth="1"/>
    <col min="27" max="27" width="116.5" style="2" customWidth="1"/>
    <col min="28" max="28" width="22.58203125" style="2" customWidth="1"/>
    <col min="29" max="29" width="18.58203125" style="2" customWidth="1"/>
    <col min="30" max="30" width="34" style="2" customWidth="1"/>
    <col min="31" max="31" width="17.58203125" style="2" customWidth="1"/>
    <col min="32" max="32" width="33.08203125" style="2" customWidth="1"/>
    <col min="33" max="34" width="18.58203125" style="2" customWidth="1"/>
    <col min="35" max="35" width="112.08203125" style="2" customWidth="1"/>
    <col min="36" max="36" width="93.83203125" style="2" customWidth="1"/>
    <col min="37" max="37" width="8.33203125" style="2" customWidth="1"/>
    <col min="38" max="38" width="34.5" style="2" customWidth="1"/>
    <col min="39" max="39" width="5.08203125" style="2" customWidth="1"/>
    <col min="40" max="40" width="31.08203125" style="2" customWidth="1"/>
    <col min="41" max="41" width="5.08203125" style="2" customWidth="1"/>
    <col min="42" max="42" width="20.58203125" style="2" customWidth="1"/>
    <col min="43" max="43" width="26.5" style="3" customWidth="1"/>
    <col min="44" max="44" width="5.08203125" style="2" customWidth="1"/>
    <col min="45" max="45" width="8.58203125" style="3" customWidth="1"/>
    <col min="46" max="46" width="70.33203125" style="3" customWidth="1"/>
    <col min="47" max="47" width="12.58203125" style="3" customWidth="1"/>
    <col min="48" max="48" width="47.58203125" style="3" customWidth="1"/>
    <col min="49" max="49" width="16.58203125" style="3" customWidth="1"/>
    <col min="50" max="50" width="18.58203125" style="2" customWidth="1"/>
    <col min="51" max="51" width="14.58203125" style="2" customWidth="1"/>
    <col min="52" max="52" width="18.58203125" style="2" customWidth="1"/>
    <col min="53" max="53" width="11.5" style="2" customWidth="1"/>
    <col min="54" max="54" width="8.58203125" style="2" customWidth="1"/>
    <col min="55" max="55" width="10.58203125" style="2" customWidth="1"/>
    <col min="56" max="61" width="10.33203125" style="2" customWidth="1"/>
    <col min="62" max="16384" width="9" style="2"/>
  </cols>
  <sheetData>
    <row r="1" spans="1:61" x14ac:dyDescent="0.25">
      <c r="A1" s="4"/>
      <c r="B1" s="4"/>
      <c r="C1" s="5"/>
      <c r="D1" s="65" t="s">
        <v>0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7" t="s">
        <v>1</v>
      </c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10"/>
      <c r="AY1" s="88" t="s">
        <v>2</v>
      </c>
      <c r="AZ1" s="89" t="s">
        <v>3</v>
      </c>
      <c r="BA1" s="85" t="s">
        <v>4</v>
      </c>
      <c r="BB1" s="86" t="s">
        <v>5</v>
      </c>
      <c r="BC1" s="87" t="s">
        <v>6</v>
      </c>
      <c r="BD1" s="1"/>
      <c r="BE1" s="1"/>
      <c r="BF1" s="1"/>
      <c r="BG1" s="1"/>
      <c r="BH1" s="1"/>
      <c r="BI1" s="1"/>
    </row>
    <row r="2" spans="1:61" x14ac:dyDescent="0.25">
      <c r="A2" s="4"/>
      <c r="B2" s="4"/>
      <c r="C2" s="5"/>
      <c r="D2" s="68" t="s">
        <v>7</v>
      </c>
      <c r="E2" s="68"/>
      <c r="F2" s="68"/>
      <c r="G2" s="68"/>
      <c r="H2" s="68"/>
      <c r="I2" s="68"/>
      <c r="J2" s="68"/>
      <c r="K2" s="68"/>
      <c r="L2" s="68"/>
      <c r="M2" s="68"/>
      <c r="N2" s="68"/>
      <c r="O2" s="68" t="s">
        <v>8</v>
      </c>
      <c r="P2" s="69" t="s">
        <v>9</v>
      </c>
      <c r="Q2" s="69"/>
      <c r="R2" s="69"/>
      <c r="S2" s="69"/>
      <c r="T2" s="69" t="s">
        <v>8</v>
      </c>
      <c r="U2" s="11" t="s">
        <v>10</v>
      </c>
      <c r="V2" s="82" t="s">
        <v>8</v>
      </c>
      <c r="W2" s="84" t="s">
        <v>11</v>
      </c>
      <c r="X2" s="84"/>
      <c r="Y2" s="84"/>
      <c r="Z2" s="84"/>
      <c r="AA2" s="12"/>
      <c r="AB2" s="12"/>
      <c r="AC2" s="84" t="s">
        <v>12</v>
      </c>
      <c r="AD2" s="73" t="s">
        <v>13</v>
      </c>
      <c r="AE2" s="73"/>
      <c r="AF2" s="73"/>
      <c r="AG2" s="73"/>
      <c r="AH2" s="73" t="s">
        <v>14</v>
      </c>
      <c r="AI2" s="74" t="s">
        <v>15</v>
      </c>
      <c r="AJ2" s="74"/>
      <c r="AK2" s="74"/>
      <c r="AL2" s="74"/>
      <c r="AM2" s="74"/>
      <c r="AN2" s="74"/>
      <c r="AO2" s="74"/>
      <c r="AP2" s="74" t="s">
        <v>16</v>
      </c>
      <c r="AQ2" s="75" t="s">
        <v>17</v>
      </c>
      <c r="AR2" s="75"/>
      <c r="AS2" s="75"/>
      <c r="AT2" s="75"/>
      <c r="AU2" s="75"/>
      <c r="AV2" s="75"/>
      <c r="AW2" s="75"/>
      <c r="AX2" s="75" t="s">
        <v>18</v>
      </c>
      <c r="AY2" s="77"/>
      <c r="AZ2" s="77"/>
      <c r="BA2" s="77"/>
      <c r="BB2" s="77"/>
      <c r="BC2" s="77"/>
      <c r="BD2" s="1"/>
      <c r="BE2" s="1"/>
      <c r="BF2" s="1"/>
      <c r="BG2" s="1"/>
      <c r="BH2" s="1"/>
      <c r="BI2" s="1"/>
    </row>
    <row r="3" spans="1:61" ht="11.5" customHeight="1" x14ac:dyDescent="0.25">
      <c r="A3" s="78" t="s">
        <v>19</v>
      </c>
      <c r="B3" s="78" t="s">
        <v>20</v>
      </c>
      <c r="C3" s="79" t="s">
        <v>21</v>
      </c>
      <c r="D3" s="68" t="s">
        <v>22</v>
      </c>
      <c r="E3" s="76" t="s">
        <v>23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69" t="s">
        <v>24</v>
      </c>
      <c r="Q3" s="69" t="s">
        <v>25</v>
      </c>
      <c r="R3" s="69" t="s">
        <v>26</v>
      </c>
      <c r="S3" s="69" t="s">
        <v>27</v>
      </c>
      <c r="T3" s="77"/>
      <c r="U3" s="82" t="s">
        <v>28</v>
      </c>
      <c r="V3" s="77"/>
      <c r="W3" s="84" t="s">
        <v>29</v>
      </c>
      <c r="X3" s="84" t="s">
        <v>30</v>
      </c>
      <c r="Y3" s="84" t="s">
        <v>31</v>
      </c>
      <c r="Z3" s="84" t="s">
        <v>32</v>
      </c>
      <c r="AA3" s="84" t="s">
        <v>33</v>
      </c>
      <c r="AB3" s="84" t="s">
        <v>34</v>
      </c>
      <c r="AC3" s="77"/>
      <c r="AD3" s="73" t="s">
        <v>35</v>
      </c>
      <c r="AE3" s="96" t="s">
        <v>36</v>
      </c>
      <c r="AF3" s="73" t="s">
        <v>37</v>
      </c>
      <c r="AG3" s="73" t="s">
        <v>38</v>
      </c>
      <c r="AH3" s="77"/>
      <c r="AI3" s="74" t="s">
        <v>39</v>
      </c>
      <c r="AJ3" s="77"/>
      <c r="AK3" s="77"/>
      <c r="AL3" s="74" t="s">
        <v>40</v>
      </c>
      <c r="AM3" s="74" t="s">
        <v>41</v>
      </c>
      <c r="AN3" s="74" t="s">
        <v>42</v>
      </c>
      <c r="AO3" s="74" t="s">
        <v>41</v>
      </c>
      <c r="AP3" s="77"/>
      <c r="AQ3" s="75" t="s">
        <v>43</v>
      </c>
      <c r="AR3" s="75" t="s">
        <v>41</v>
      </c>
      <c r="AS3" s="75" t="s">
        <v>44</v>
      </c>
      <c r="AT3" s="75" t="s">
        <v>45</v>
      </c>
      <c r="AU3" s="75" t="s">
        <v>46</v>
      </c>
      <c r="AV3" s="75" t="s">
        <v>47</v>
      </c>
      <c r="AW3" s="75" t="s">
        <v>48</v>
      </c>
      <c r="AX3" s="77"/>
      <c r="AY3" s="77"/>
      <c r="AZ3" s="77"/>
      <c r="BA3" s="77"/>
      <c r="BB3" s="77"/>
      <c r="BC3" s="77"/>
      <c r="BD3" s="1"/>
      <c r="BE3" s="1"/>
      <c r="BF3" s="1"/>
      <c r="BG3" s="1"/>
      <c r="BH3" s="1"/>
      <c r="BI3" s="1"/>
    </row>
    <row r="4" spans="1:61" x14ac:dyDescent="0.25">
      <c r="A4" s="77"/>
      <c r="B4" s="77"/>
      <c r="C4" s="80"/>
      <c r="D4" s="77"/>
      <c r="E4" s="6" t="s">
        <v>49</v>
      </c>
      <c r="F4" s="6" t="s">
        <v>50</v>
      </c>
      <c r="G4" s="6" t="s">
        <v>51</v>
      </c>
      <c r="H4" s="6" t="s">
        <v>52</v>
      </c>
      <c r="I4" s="6" t="s">
        <v>276</v>
      </c>
      <c r="J4" s="6" t="s">
        <v>54</v>
      </c>
      <c r="K4" s="6" t="s">
        <v>55</v>
      </c>
      <c r="L4" s="6" t="s">
        <v>56</v>
      </c>
      <c r="M4" s="6" t="s">
        <v>23</v>
      </c>
      <c r="N4" s="6" t="s">
        <v>57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21" t="s">
        <v>58</v>
      </c>
      <c r="AJ4" s="21" t="s">
        <v>59</v>
      </c>
      <c r="AK4" s="22" t="s">
        <v>60</v>
      </c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1"/>
      <c r="BE4" s="1"/>
      <c r="BF4" s="1"/>
      <c r="BG4" s="1"/>
      <c r="BH4" s="1"/>
      <c r="BI4" s="1"/>
    </row>
    <row r="5" spans="1:61" s="27" customFormat="1" hidden="1" x14ac:dyDescent="0.25">
      <c r="A5" s="28" t="s">
        <v>892</v>
      </c>
      <c r="B5" s="28" t="s">
        <v>893</v>
      </c>
      <c r="C5" s="28" t="s">
        <v>894</v>
      </c>
      <c r="D5" s="44">
        <v>63.542424242424197</v>
      </c>
      <c r="E5" s="28" t="s">
        <v>65</v>
      </c>
      <c r="F5" s="28">
        <v>12</v>
      </c>
      <c r="G5" s="28" t="s">
        <v>169</v>
      </c>
      <c r="H5" s="28">
        <v>7</v>
      </c>
      <c r="I5" s="28">
        <v>1.5</v>
      </c>
      <c r="J5" s="28"/>
      <c r="K5" s="28"/>
      <c r="L5" s="28"/>
      <c r="M5" s="31"/>
      <c r="N5" s="28">
        <f>(F5+H5+I5+K5+M5)</f>
        <v>20.5</v>
      </c>
      <c r="O5" s="28">
        <f>(D5+N5)*0.3</f>
        <v>25.21272727272726</v>
      </c>
      <c r="P5" s="28">
        <v>3.9129999999999998</v>
      </c>
      <c r="Q5" s="28">
        <f>P5*10+50</f>
        <v>89.13</v>
      </c>
      <c r="R5" s="28"/>
      <c r="S5" s="31"/>
      <c r="T5" s="28">
        <f>(Q5+S5)*0.6</f>
        <v>53.477999999999994</v>
      </c>
      <c r="U5" s="28">
        <v>78</v>
      </c>
      <c r="V5" s="46">
        <v>7.8</v>
      </c>
      <c r="W5" s="28" t="s">
        <v>895</v>
      </c>
      <c r="X5" s="28">
        <v>7.4</v>
      </c>
      <c r="Y5" s="28"/>
      <c r="Z5" s="28"/>
      <c r="AA5" s="48" t="s">
        <v>896</v>
      </c>
      <c r="AB5" s="48">
        <v>4.4000000000000004</v>
      </c>
      <c r="AC5" s="28">
        <f>AB5+X5+Z5</f>
        <v>11.8</v>
      </c>
      <c r="AD5" s="28" t="s">
        <v>897</v>
      </c>
      <c r="AE5" s="31">
        <v>0.25</v>
      </c>
      <c r="AF5" s="28"/>
      <c r="AG5" s="31"/>
      <c r="AH5" s="28">
        <f>AE5+AG5</f>
        <v>0.25</v>
      </c>
      <c r="AI5" s="28"/>
      <c r="AJ5" s="28"/>
      <c r="AK5" s="31"/>
      <c r="AL5" s="28"/>
      <c r="AM5" s="31"/>
      <c r="AN5" s="28" t="s">
        <v>546</v>
      </c>
      <c r="AO5" s="31">
        <v>0.05</v>
      </c>
      <c r="AP5" s="28">
        <f>SUM(AK5,AM5,AO5)</f>
        <v>0.05</v>
      </c>
      <c r="AQ5" s="28"/>
      <c r="AR5" s="31"/>
      <c r="AS5" s="28"/>
      <c r="AT5" s="28"/>
      <c r="AU5" s="28"/>
      <c r="AV5" s="28"/>
      <c r="AW5" s="28"/>
      <c r="AX5" s="31">
        <f>AU5+AW5+AR5</f>
        <v>0</v>
      </c>
      <c r="AY5" s="28">
        <f>O5+T5+V5</f>
        <v>86.490727272727256</v>
      </c>
      <c r="AZ5" s="28">
        <f>AC5+AH5+AP5+AX5</f>
        <v>12.100000000000001</v>
      </c>
      <c r="BA5" s="28">
        <f>AY5+AZ5</f>
        <v>98.590727272727264</v>
      </c>
      <c r="BB5" s="28">
        <f t="shared" ref="BB5:BB36" si="0">RANK(P5,P:P)</f>
        <v>26</v>
      </c>
      <c r="BC5" s="28">
        <f t="shared" ref="BC5:BC36" si="1">RANK(BA5,BA:BA)</f>
        <v>9</v>
      </c>
      <c r="BD5" s="28">
        <f>RANK(T5,T:T)</f>
        <v>26</v>
      </c>
    </row>
    <row r="6" spans="1:61" s="27" customFormat="1" hidden="1" x14ac:dyDescent="0.25">
      <c r="A6" s="28" t="s">
        <v>892</v>
      </c>
      <c r="B6" s="28" t="s">
        <v>898</v>
      </c>
      <c r="C6" s="28" t="s">
        <v>899</v>
      </c>
      <c r="D6" s="44">
        <v>53.954545454545503</v>
      </c>
      <c r="E6" s="28" t="s">
        <v>65</v>
      </c>
      <c r="F6" s="28">
        <v>12</v>
      </c>
      <c r="G6" s="28" t="s">
        <v>169</v>
      </c>
      <c r="H6" s="28">
        <v>7</v>
      </c>
      <c r="I6" s="28"/>
      <c r="J6" s="28"/>
      <c r="K6" s="28"/>
      <c r="L6" s="28"/>
      <c r="M6" s="31"/>
      <c r="N6" s="28">
        <f t="shared" ref="N6:N35" si="2">(F6+H6+I6+K6+M6)</f>
        <v>19</v>
      </c>
      <c r="O6" s="28">
        <f t="shared" ref="O6:O35" si="3">(D6+N6)*0.3</f>
        <v>21.886363636363647</v>
      </c>
      <c r="P6" s="28">
        <v>2.06</v>
      </c>
      <c r="Q6" s="28">
        <f t="shared" ref="Q6:Q35" si="4">P6*10+50</f>
        <v>70.599999999999994</v>
      </c>
      <c r="R6" s="28"/>
      <c r="S6" s="31"/>
      <c r="T6" s="28">
        <f t="shared" ref="T6:T35" si="5">(Q6+S6)*0.6</f>
        <v>42.359999999999992</v>
      </c>
      <c r="U6" s="28">
        <v>76</v>
      </c>
      <c r="V6" s="46">
        <v>7.6</v>
      </c>
      <c r="W6" s="28"/>
      <c r="X6" s="28"/>
      <c r="Y6" s="28"/>
      <c r="Z6" s="28"/>
      <c r="AA6" s="45"/>
      <c r="AB6" s="45"/>
      <c r="AC6" s="28">
        <f t="shared" ref="AC6:AC35" si="6">AB6+X6+Z6</f>
        <v>0</v>
      </c>
      <c r="AD6" s="28"/>
      <c r="AE6" s="31"/>
      <c r="AF6" s="28"/>
      <c r="AG6" s="31"/>
      <c r="AH6" s="28">
        <f t="shared" ref="AH6:AH16" si="7">AE6+AG6</f>
        <v>0</v>
      </c>
      <c r="AI6" s="28"/>
      <c r="AJ6" s="28"/>
      <c r="AK6" s="31"/>
      <c r="AL6" s="28"/>
      <c r="AM6" s="31"/>
      <c r="AN6" s="28" t="s">
        <v>546</v>
      </c>
      <c r="AO6" s="31">
        <v>0.05</v>
      </c>
      <c r="AP6" s="28">
        <f>SUM(AK6,AM6,AO6)</f>
        <v>0.05</v>
      </c>
      <c r="AQ6" s="28"/>
      <c r="AR6" s="31"/>
      <c r="AS6" s="28"/>
      <c r="AT6" s="28"/>
      <c r="AU6" s="28"/>
      <c r="AV6" s="28"/>
      <c r="AW6" s="28"/>
      <c r="AX6" s="31">
        <f t="shared" ref="AX6:AX35" si="8">AU6+AW6+AR6</f>
        <v>0</v>
      </c>
      <c r="AY6" s="28">
        <f t="shared" ref="AY6:AY35" si="9">O6+T6+V6</f>
        <v>71.846363636363634</v>
      </c>
      <c r="AZ6" s="28">
        <f t="shared" ref="AZ6:AZ35" si="10">AC6+AH6+AP6+AX6</f>
        <v>0.05</v>
      </c>
      <c r="BA6" s="28">
        <f t="shared" ref="BA6:BA35" si="11">AY6+AZ6</f>
        <v>71.896363636363631</v>
      </c>
      <c r="BB6" s="28">
        <f t="shared" si="0"/>
        <v>123</v>
      </c>
      <c r="BC6" s="28">
        <f t="shared" si="1"/>
        <v>129</v>
      </c>
      <c r="BD6" s="28">
        <f t="shared" ref="BD6:BD69" si="12">RANK(T6,T:T)</f>
        <v>123</v>
      </c>
    </row>
    <row r="7" spans="1:61" s="27" customFormat="1" hidden="1" x14ac:dyDescent="0.25">
      <c r="A7" s="28" t="s">
        <v>892</v>
      </c>
      <c r="B7" s="28" t="s">
        <v>900</v>
      </c>
      <c r="C7" s="28" t="s">
        <v>901</v>
      </c>
      <c r="D7" s="44">
        <v>63.530303030303003</v>
      </c>
      <c r="E7" s="28" t="s">
        <v>65</v>
      </c>
      <c r="F7" s="28">
        <v>12</v>
      </c>
      <c r="G7" s="28" t="s">
        <v>169</v>
      </c>
      <c r="H7" s="28">
        <v>7</v>
      </c>
      <c r="I7" s="28">
        <v>7.35</v>
      </c>
      <c r="J7" s="28"/>
      <c r="K7" s="28"/>
      <c r="L7" s="28" t="s">
        <v>902</v>
      </c>
      <c r="M7" s="31">
        <v>1</v>
      </c>
      <c r="N7" s="28">
        <f t="shared" si="2"/>
        <v>27.35</v>
      </c>
      <c r="O7" s="28">
        <f t="shared" si="3"/>
        <v>27.2640909090909</v>
      </c>
      <c r="P7" s="28">
        <v>4.2309999999999999</v>
      </c>
      <c r="Q7" s="28">
        <f t="shared" si="4"/>
        <v>92.31</v>
      </c>
      <c r="R7" s="28" t="s">
        <v>903</v>
      </c>
      <c r="S7" s="31">
        <v>0.5</v>
      </c>
      <c r="T7" s="28">
        <f t="shared" si="5"/>
        <v>55.686</v>
      </c>
      <c r="U7" s="28">
        <v>81</v>
      </c>
      <c r="V7" s="46">
        <v>8.1</v>
      </c>
      <c r="W7" s="28" t="s">
        <v>904</v>
      </c>
      <c r="X7" s="28">
        <v>3.7</v>
      </c>
      <c r="Y7" s="28" t="s">
        <v>905</v>
      </c>
      <c r="Z7" s="28">
        <v>0.2</v>
      </c>
      <c r="AA7" s="45" t="s">
        <v>906</v>
      </c>
      <c r="AB7" s="45">
        <v>0.9</v>
      </c>
      <c r="AC7" s="28">
        <f t="shared" si="6"/>
        <v>4.8000000000000007</v>
      </c>
      <c r="AD7" s="28"/>
      <c r="AE7" s="31"/>
      <c r="AF7" s="28"/>
      <c r="AG7" s="31"/>
      <c r="AH7" s="28">
        <f t="shared" si="7"/>
        <v>0</v>
      </c>
      <c r="AI7" s="28" t="s">
        <v>907</v>
      </c>
      <c r="AJ7" s="28" t="s">
        <v>907</v>
      </c>
      <c r="AK7" s="31">
        <v>1.3</v>
      </c>
      <c r="AL7" s="28"/>
      <c r="AM7" s="31"/>
      <c r="AN7" s="28" t="s">
        <v>546</v>
      </c>
      <c r="AO7" s="31">
        <v>0.05</v>
      </c>
      <c r="AP7" s="28">
        <f>SUM(AK7,AM7,AO7)</f>
        <v>1.35</v>
      </c>
      <c r="AQ7" s="28"/>
      <c r="AR7" s="31"/>
      <c r="AS7" s="28"/>
      <c r="AT7" s="28"/>
      <c r="AU7" s="28"/>
      <c r="AV7" s="28"/>
      <c r="AW7" s="28"/>
      <c r="AX7" s="31">
        <f t="shared" si="8"/>
        <v>0</v>
      </c>
      <c r="AY7" s="28">
        <f t="shared" si="9"/>
        <v>91.050090909090898</v>
      </c>
      <c r="AZ7" s="28">
        <f t="shared" si="10"/>
        <v>6.15</v>
      </c>
      <c r="BA7" s="28">
        <f t="shared" si="11"/>
        <v>97.200090909090903</v>
      </c>
      <c r="BB7" s="28">
        <f t="shared" si="0"/>
        <v>4</v>
      </c>
      <c r="BC7" s="28">
        <f t="shared" si="1"/>
        <v>16</v>
      </c>
      <c r="BD7" s="28">
        <f t="shared" si="12"/>
        <v>3</v>
      </c>
    </row>
    <row r="8" spans="1:61" s="27" customFormat="1" hidden="1" x14ac:dyDescent="0.25">
      <c r="A8" s="28" t="s">
        <v>892</v>
      </c>
      <c r="B8" s="28" t="s">
        <v>908</v>
      </c>
      <c r="C8" s="28" t="s">
        <v>909</v>
      </c>
      <c r="D8" s="44">
        <v>63.530303030303003</v>
      </c>
      <c r="E8" s="28" t="s">
        <v>65</v>
      </c>
      <c r="F8" s="28">
        <v>12</v>
      </c>
      <c r="G8" s="28" t="s">
        <v>65</v>
      </c>
      <c r="H8" s="28">
        <v>9</v>
      </c>
      <c r="I8" s="28">
        <v>6.15</v>
      </c>
      <c r="J8" s="28"/>
      <c r="K8" s="28"/>
      <c r="L8" s="28"/>
      <c r="M8" s="31"/>
      <c r="N8" s="28">
        <f t="shared" si="2"/>
        <v>27.15</v>
      </c>
      <c r="O8" s="28">
        <f t="shared" si="3"/>
        <v>27.204090909090901</v>
      </c>
      <c r="P8" s="28">
        <v>3.7069999999999999</v>
      </c>
      <c r="Q8" s="28">
        <f t="shared" si="4"/>
        <v>87.07</v>
      </c>
      <c r="R8" s="28" t="s">
        <v>910</v>
      </c>
      <c r="S8" s="31">
        <v>0.3</v>
      </c>
      <c r="T8" s="28">
        <f t="shared" si="5"/>
        <v>52.42199999999999</v>
      </c>
      <c r="U8" s="28">
        <v>78</v>
      </c>
      <c r="V8" s="46">
        <v>7.8</v>
      </c>
      <c r="W8" s="28" t="s">
        <v>911</v>
      </c>
      <c r="X8" s="28">
        <v>1</v>
      </c>
      <c r="Y8" s="28" t="s">
        <v>912</v>
      </c>
      <c r="Z8" s="28">
        <v>0.2</v>
      </c>
      <c r="AA8" s="45" t="s">
        <v>1328</v>
      </c>
      <c r="AB8" s="45">
        <v>3.62</v>
      </c>
      <c r="AC8" s="28">
        <f t="shared" si="6"/>
        <v>4.82</v>
      </c>
      <c r="AD8" s="28"/>
      <c r="AE8" s="31"/>
      <c r="AF8" s="28"/>
      <c r="AG8" s="31"/>
      <c r="AH8" s="28">
        <f t="shared" si="7"/>
        <v>0</v>
      </c>
      <c r="AI8" s="28" t="s">
        <v>913</v>
      </c>
      <c r="AJ8" s="28" t="s">
        <v>913</v>
      </c>
      <c r="AK8" s="31">
        <v>2.8</v>
      </c>
      <c r="AL8" s="31" t="s">
        <v>194</v>
      </c>
      <c r="AM8" s="31">
        <v>0.2</v>
      </c>
      <c r="AN8" s="28" t="s">
        <v>546</v>
      </c>
      <c r="AO8" s="31">
        <v>0.05</v>
      </c>
      <c r="AP8" s="28">
        <f>SUM(AK8,AM8,AO8)</f>
        <v>3.05</v>
      </c>
      <c r="AQ8" s="28"/>
      <c r="AR8" s="31"/>
      <c r="AS8" s="28"/>
      <c r="AT8" s="28"/>
      <c r="AU8" s="28"/>
      <c r="AV8" s="28" t="s">
        <v>150</v>
      </c>
      <c r="AW8" s="28">
        <v>0.2</v>
      </c>
      <c r="AX8" s="31">
        <f t="shared" si="8"/>
        <v>0.2</v>
      </c>
      <c r="AY8" s="28">
        <f t="shared" si="9"/>
        <v>87.426090909090888</v>
      </c>
      <c r="AZ8" s="28">
        <f t="shared" si="10"/>
        <v>8.07</v>
      </c>
      <c r="BA8" s="28">
        <f t="shared" si="11"/>
        <v>95.496090909090896</v>
      </c>
      <c r="BB8" s="28">
        <f t="shared" si="0"/>
        <v>35</v>
      </c>
      <c r="BC8" s="28">
        <f t="shared" si="1"/>
        <v>17</v>
      </c>
      <c r="BD8" s="28">
        <f t="shared" si="12"/>
        <v>34</v>
      </c>
    </row>
    <row r="9" spans="1:61" s="27" customFormat="1" hidden="1" x14ac:dyDescent="0.25">
      <c r="A9" s="28" t="s">
        <v>892</v>
      </c>
      <c r="B9" s="28" t="s">
        <v>914</v>
      </c>
      <c r="C9" s="28" t="s">
        <v>915</v>
      </c>
      <c r="D9" s="44">
        <v>63.542424242424197</v>
      </c>
      <c r="E9" s="28" t="s">
        <v>65</v>
      </c>
      <c r="F9" s="28">
        <v>12</v>
      </c>
      <c r="G9" s="28" t="s">
        <v>65</v>
      </c>
      <c r="H9" s="28">
        <v>9</v>
      </c>
      <c r="I9" s="28">
        <v>6.3</v>
      </c>
      <c r="J9" s="28"/>
      <c r="K9" s="28"/>
      <c r="L9" s="28"/>
      <c r="M9" s="31"/>
      <c r="N9" s="28">
        <f t="shared" si="2"/>
        <v>27.3</v>
      </c>
      <c r="O9" s="28">
        <f t="shared" si="3"/>
        <v>27.25272727272726</v>
      </c>
      <c r="P9" s="28">
        <v>4.0439999999999996</v>
      </c>
      <c r="Q9" s="28">
        <f t="shared" si="4"/>
        <v>90.44</v>
      </c>
      <c r="R9" s="28"/>
      <c r="S9" s="31"/>
      <c r="T9" s="28">
        <f t="shared" si="5"/>
        <v>54.263999999999996</v>
      </c>
      <c r="U9" s="28">
        <v>76</v>
      </c>
      <c r="V9" s="46">
        <v>7.6</v>
      </c>
      <c r="W9" s="28"/>
      <c r="X9" s="28"/>
      <c r="Y9" s="28"/>
      <c r="Z9" s="28"/>
      <c r="AA9" s="45"/>
      <c r="AB9" s="45"/>
      <c r="AC9" s="28">
        <f t="shared" si="6"/>
        <v>0</v>
      </c>
      <c r="AD9" s="28"/>
      <c r="AE9" s="31"/>
      <c r="AF9" s="28"/>
      <c r="AG9" s="31"/>
      <c r="AH9" s="28">
        <f t="shared" si="7"/>
        <v>0</v>
      </c>
      <c r="AI9" s="28"/>
      <c r="AJ9" s="28"/>
      <c r="AK9" s="31"/>
      <c r="AL9" s="28"/>
      <c r="AM9" s="31"/>
      <c r="AN9" s="28" t="s">
        <v>546</v>
      </c>
      <c r="AO9" s="31">
        <v>0.05</v>
      </c>
      <c r="AP9" s="28">
        <f t="shared" ref="AP9:AP38" si="13">SUM(AK9,AM9,AO9)</f>
        <v>0.05</v>
      </c>
      <c r="AQ9" s="28"/>
      <c r="AR9" s="31"/>
      <c r="AS9" s="28"/>
      <c r="AT9" s="28"/>
      <c r="AU9" s="28"/>
      <c r="AV9" s="28"/>
      <c r="AW9" s="28"/>
      <c r="AX9" s="31">
        <f t="shared" si="8"/>
        <v>0</v>
      </c>
      <c r="AY9" s="28">
        <f t="shared" si="9"/>
        <v>89.116727272727246</v>
      </c>
      <c r="AZ9" s="28">
        <f t="shared" si="10"/>
        <v>0.05</v>
      </c>
      <c r="BA9" s="28">
        <f t="shared" si="11"/>
        <v>89.166727272727243</v>
      </c>
      <c r="BB9" s="28">
        <f t="shared" si="0"/>
        <v>20</v>
      </c>
      <c r="BC9" s="28">
        <f t="shared" si="1"/>
        <v>29</v>
      </c>
      <c r="BD9" s="28">
        <f t="shared" si="12"/>
        <v>20</v>
      </c>
    </row>
    <row r="10" spans="1:61" s="27" customFormat="1" hidden="1" x14ac:dyDescent="0.25">
      <c r="A10" s="28" t="s">
        <v>892</v>
      </c>
      <c r="B10" s="28" t="s">
        <v>916</v>
      </c>
      <c r="C10" s="28" t="s">
        <v>917</v>
      </c>
      <c r="D10" s="44">
        <v>63.542424242424197</v>
      </c>
      <c r="E10" s="28" t="s">
        <v>65</v>
      </c>
      <c r="F10" s="28">
        <v>12</v>
      </c>
      <c r="G10" s="28" t="s">
        <v>169</v>
      </c>
      <c r="H10" s="28">
        <v>7</v>
      </c>
      <c r="I10" s="28">
        <v>0.97499999999999998</v>
      </c>
      <c r="J10" s="28"/>
      <c r="K10" s="28"/>
      <c r="L10" s="28"/>
      <c r="M10" s="31"/>
      <c r="N10" s="28">
        <f t="shared" si="2"/>
        <v>19.975000000000001</v>
      </c>
      <c r="O10" s="28">
        <f t="shared" si="3"/>
        <v>25.055227272727258</v>
      </c>
      <c r="P10" s="28">
        <v>2.9079999999999999</v>
      </c>
      <c r="Q10" s="28">
        <f t="shared" si="4"/>
        <v>79.08</v>
      </c>
      <c r="R10" s="28"/>
      <c r="S10" s="31"/>
      <c r="T10" s="28">
        <f t="shared" si="5"/>
        <v>47.448</v>
      </c>
      <c r="U10" s="28">
        <v>76</v>
      </c>
      <c r="V10" s="46">
        <v>7.6</v>
      </c>
      <c r="W10" s="28"/>
      <c r="X10" s="28"/>
      <c r="Y10" s="28"/>
      <c r="Z10" s="28"/>
      <c r="AA10" s="45"/>
      <c r="AB10" s="45"/>
      <c r="AC10" s="28">
        <f t="shared" si="6"/>
        <v>0</v>
      </c>
      <c r="AD10" s="28"/>
      <c r="AE10" s="31"/>
      <c r="AF10" s="28"/>
      <c r="AG10" s="31"/>
      <c r="AH10" s="28">
        <f t="shared" si="7"/>
        <v>0</v>
      </c>
      <c r="AI10" s="28"/>
      <c r="AJ10" s="28"/>
      <c r="AK10" s="31"/>
      <c r="AL10" s="28"/>
      <c r="AM10" s="31"/>
      <c r="AN10" s="28" t="s">
        <v>546</v>
      </c>
      <c r="AO10" s="31">
        <v>0.05</v>
      </c>
      <c r="AP10" s="28">
        <f t="shared" si="13"/>
        <v>0.05</v>
      </c>
      <c r="AQ10" s="28"/>
      <c r="AR10" s="31"/>
      <c r="AS10" s="28"/>
      <c r="AT10" s="28"/>
      <c r="AU10" s="28"/>
      <c r="AV10" s="28"/>
      <c r="AW10" s="28"/>
      <c r="AX10" s="31">
        <f t="shared" si="8"/>
        <v>0</v>
      </c>
      <c r="AY10" s="28">
        <f t="shared" si="9"/>
        <v>80.103227272727253</v>
      </c>
      <c r="AZ10" s="28">
        <f t="shared" si="10"/>
        <v>0.05</v>
      </c>
      <c r="BA10" s="28">
        <f t="shared" si="11"/>
        <v>80.15322727272725</v>
      </c>
      <c r="BB10" s="28">
        <f t="shared" si="0"/>
        <v>85</v>
      </c>
      <c r="BC10" s="28">
        <f t="shared" si="1"/>
        <v>84</v>
      </c>
      <c r="BD10" s="28">
        <f t="shared" si="12"/>
        <v>85</v>
      </c>
    </row>
    <row r="11" spans="1:61" s="27" customFormat="1" hidden="1" x14ac:dyDescent="0.25">
      <c r="A11" s="28" t="s">
        <v>892</v>
      </c>
      <c r="B11" s="28" t="s">
        <v>918</v>
      </c>
      <c r="C11" s="28" t="s">
        <v>919</v>
      </c>
      <c r="D11" s="44">
        <v>63.2424242424242</v>
      </c>
      <c r="E11" s="28" t="s">
        <v>65</v>
      </c>
      <c r="F11" s="28">
        <v>12</v>
      </c>
      <c r="G11" s="28" t="s">
        <v>169</v>
      </c>
      <c r="H11" s="28">
        <v>7</v>
      </c>
      <c r="I11" s="28"/>
      <c r="J11" s="28"/>
      <c r="K11" s="28"/>
      <c r="L11" s="28"/>
      <c r="M11" s="31"/>
      <c r="N11" s="28">
        <f t="shared" si="2"/>
        <v>19</v>
      </c>
      <c r="O11" s="28">
        <f t="shared" si="3"/>
        <v>24.672727272727258</v>
      </c>
      <c r="P11" s="28">
        <v>3.7719999999999998</v>
      </c>
      <c r="Q11" s="28">
        <f t="shared" si="4"/>
        <v>87.72</v>
      </c>
      <c r="R11" s="28"/>
      <c r="S11" s="31"/>
      <c r="T11" s="28">
        <f t="shared" si="5"/>
        <v>52.631999999999998</v>
      </c>
      <c r="U11" s="28">
        <v>76</v>
      </c>
      <c r="V11" s="46">
        <v>7.6</v>
      </c>
      <c r="W11" s="28"/>
      <c r="X11" s="28"/>
      <c r="Y11" s="28"/>
      <c r="Z11" s="28"/>
      <c r="AA11" s="45"/>
      <c r="AB11" s="45"/>
      <c r="AC11" s="28">
        <f t="shared" si="6"/>
        <v>0</v>
      </c>
      <c r="AD11" s="28"/>
      <c r="AE11" s="31"/>
      <c r="AF11" s="28"/>
      <c r="AG11" s="31"/>
      <c r="AH11" s="28">
        <f t="shared" si="7"/>
        <v>0</v>
      </c>
      <c r="AI11" s="28"/>
      <c r="AJ11" s="28"/>
      <c r="AK11" s="31"/>
      <c r="AL11" s="28"/>
      <c r="AM11" s="31"/>
      <c r="AN11" s="28" t="s">
        <v>546</v>
      </c>
      <c r="AO11" s="31">
        <v>0.05</v>
      </c>
      <c r="AP11" s="28">
        <f t="shared" si="13"/>
        <v>0.05</v>
      </c>
      <c r="AQ11" s="28"/>
      <c r="AR11" s="31"/>
      <c r="AS11" s="28"/>
      <c r="AT11" s="28"/>
      <c r="AU11" s="28"/>
      <c r="AV11" s="28"/>
      <c r="AW11" s="28"/>
      <c r="AX11" s="31">
        <f t="shared" si="8"/>
        <v>0</v>
      </c>
      <c r="AY11" s="28">
        <f t="shared" si="9"/>
        <v>84.904727272727257</v>
      </c>
      <c r="AZ11" s="28">
        <f t="shared" si="10"/>
        <v>0.05</v>
      </c>
      <c r="BA11" s="28">
        <f t="shared" si="11"/>
        <v>84.954727272727254</v>
      </c>
      <c r="BB11" s="28">
        <f t="shared" si="0"/>
        <v>32</v>
      </c>
      <c r="BC11" s="28">
        <f t="shared" si="1"/>
        <v>45</v>
      </c>
      <c r="BD11" s="28">
        <f t="shared" si="12"/>
        <v>33</v>
      </c>
    </row>
    <row r="12" spans="1:61" s="27" customFormat="1" hidden="1" x14ac:dyDescent="0.25">
      <c r="A12" s="28" t="s">
        <v>892</v>
      </c>
      <c r="B12" s="28" t="s">
        <v>920</v>
      </c>
      <c r="C12" s="28" t="s">
        <v>921</v>
      </c>
      <c r="D12" s="44">
        <v>63.566666666666698</v>
      </c>
      <c r="E12" s="28" t="s">
        <v>65</v>
      </c>
      <c r="F12" s="28">
        <v>12</v>
      </c>
      <c r="G12" s="28" t="s">
        <v>64</v>
      </c>
      <c r="H12" s="28">
        <v>8</v>
      </c>
      <c r="I12" s="28"/>
      <c r="J12" s="28"/>
      <c r="K12" s="28"/>
      <c r="L12" s="28"/>
      <c r="M12" s="31"/>
      <c r="N12" s="28">
        <f t="shared" si="2"/>
        <v>20</v>
      </c>
      <c r="O12" s="28">
        <f t="shared" si="3"/>
        <v>25.070000000000007</v>
      </c>
      <c r="P12" s="28">
        <v>3.4279999999999999</v>
      </c>
      <c r="Q12" s="28">
        <f t="shared" si="4"/>
        <v>84.28</v>
      </c>
      <c r="R12" s="28"/>
      <c r="S12" s="31"/>
      <c r="T12" s="28">
        <f t="shared" si="5"/>
        <v>50.567999999999998</v>
      </c>
      <c r="U12" s="28">
        <v>67.5</v>
      </c>
      <c r="V12" s="46">
        <v>6.75</v>
      </c>
      <c r="W12" s="28"/>
      <c r="X12" s="31"/>
      <c r="Y12" s="28"/>
      <c r="Z12" s="28"/>
      <c r="AA12" s="45"/>
      <c r="AB12" s="45"/>
      <c r="AC12" s="28">
        <f t="shared" si="6"/>
        <v>0</v>
      </c>
      <c r="AD12" s="28"/>
      <c r="AE12" s="31"/>
      <c r="AF12" s="28"/>
      <c r="AG12" s="31"/>
      <c r="AH12" s="28">
        <f t="shared" si="7"/>
        <v>0</v>
      </c>
      <c r="AI12" s="28"/>
      <c r="AJ12" s="28"/>
      <c r="AK12" s="31"/>
      <c r="AL12" s="28"/>
      <c r="AM12" s="31"/>
      <c r="AN12" s="28" t="s">
        <v>546</v>
      </c>
      <c r="AO12" s="31">
        <v>0.05</v>
      </c>
      <c r="AP12" s="28">
        <f t="shared" si="13"/>
        <v>0.05</v>
      </c>
      <c r="AQ12" s="28"/>
      <c r="AR12" s="31"/>
      <c r="AS12" s="28"/>
      <c r="AT12" s="28"/>
      <c r="AU12" s="28"/>
      <c r="AV12" s="28"/>
      <c r="AW12" s="28"/>
      <c r="AX12" s="31">
        <f t="shared" si="8"/>
        <v>0</v>
      </c>
      <c r="AY12" s="28">
        <f t="shared" si="9"/>
        <v>82.388000000000005</v>
      </c>
      <c r="AZ12" s="28">
        <f t="shared" si="10"/>
        <v>0.05</v>
      </c>
      <c r="BA12" s="28">
        <f t="shared" si="11"/>
        <v>82.438000000000002</v>
      </c>
      <c r="BB12" s="28">
        <f t="shared" si="0"/>
        <v>51</v>
      </c>
      <c r="BC12" s="28">
        <f t="shared" si="1"/>
        <v>62</v>
      </c>
      <c r="BD12" s="28">
        <f t="shared" si="12"/>
        <v>51</v>
      </c>
    </row>
    <row r="13" spans="1:61" s="27" customFormat="1" hidden="1" x14ac:dyDescent="0.25">
      <c r="A13" s="28" t="s">
        <v>892</v>
      </c>
      <c r="B13" s="28" t="s">
        <v>922</v>
      </c>
      <c r="C13" s="28" t="s">
        <v>923</v>
      </c>
      <c r="D13" s="44">
        <v>63.554545454545398</v>
      </c>
      <c r="E13" s="28" t="s">
        <v>65</v>
      </c>
      <c r="F13" s="28">
        <v>12</v>
      </c>
      <c r="G13" s="28" t="s">
        <v>64</v>
      </c>
      <c r="H13" s="28">
        <v>8</v>
      </c>
      <c r="I13" s="28"/>
      <c r="J13" s="28"/>
      <c r="K13" s="28"/>
      <c r="L13" s="28"/>
      <c r="M13" s="31"/>
      <c r="N13" s="28">
        <f t="shared" si="2"/>
        <v>20</v>
      </c>
      <c r="O13" s="28">
        <f t="shared" si="3"/>
        <v>25.066363636363622</v>
      </c>
      <c r="P13" s="28">
        <v>3.2250000000000001</v>
      </c>
      <c r="Q13" s="28">
        <f t="shared" si="4"/>
        <v>82.25</v>
      </c>
      <c r="R13" s="28"/>
      <c r="S13" s="31"/>
      <c r="T13" s="28">
        <f t="shared" si="5"/>
        <v>49.35</v>
      </c>
      <c r="U13" s="28">
        <v>70.5</v>
      </c>
      <c r="V13" s="46">
        <v>7.05</v>
      </c>
      <c r="W13" s="28"/>
      <c r="X13" s="28"/>
      <c r="Y13" s="28"/>
      <c r="Z13" s="28"/>
      <c r="AA13" s="45"/>
      <c r="AB13" s="45"/>
      <c r="AC13" s="28">
        <f t="shared" si="6"/>
        <v>0</v>
      </c>
      <c r="AD13" s="28"/>
      <c r="AE13" s="31"/>
      <c r="AF13" s="28"/>
      <c r="AG13" s="31"/>
      <c r="AH13" s="28">
        <f t="shared" si="7"/>
        <v>0</v>
      </c>
      <c r="AI13" s="28"/>
      <c r="AJ13" s="28"/>
      <c r="AK13" s="31"/>
      <c r="AL13" s="28"/>
      <c r="AM13" s="31"/>
      <c r="AN13" s="28" t="s">
        <v>546</v>
      </c>
      <c r="AO13" s="31">
        <v>0.05</v>
      </c>
      <c r="AP13" s="28">
        <f t="shared" si="13"/>
        <v>0.05</v>
      </c>
      <c r="AQ13" s="28"/>
      <c r="AR13" s="31"/>
      <c r="AS13" s="28"/>
      <c r="AT13" s="28"/>
      <c r="AU13" s="28"/>
      <c r="AV13" s="28"/>
      <c r="AW13" s="28"/>
      <c r="AX13" s="31">
        <f t="shared" si="8"/>
        <v>0</v>
      </c>
      <c r="AY13" s="28">
        <f t="shared" si="9"/>
        <v>81.466363636363624</v>
      </c>
      <c r="AZ13" s="28">
        <f t="shared" si="10"/>
        <v>0.05</v>
      </c>
      <c r="BA13" s="28">
        <f t="shared" si="11"/>
        <v>81.516363636363621</v>
      </c>
      <c r="BB13" s="28">
        <f t="shared" si="0"/>
        <v>63</v>
      </c>
      <c r="BC13" s="28">
        <f t="shared" si="1"/>
        <v>69</v>
      </c>
      <c r="BD13" s="28">
        <f t="shared" si="12"/>
        <v>64</v>
      </c>
    </row>
    <row r="14" spans="1:61" s="27" customFormat="1" hidden="1" x14ac:dyDescent="0.25">
      <c r="A14" s="28" t="s">
        <v>892</v>
      </c>
      <c r="B14" s="28" t="s">
        <v>924</v>
      </c>
      <c r="C14" s="28" t="s">
        <v>925</v>
      </c>
      <c r="D14" s="44">
        <v>63.542424242424197</v>
      </c>
      <c r="E14" s="28" t="s">
        <v>65</v>
      </c>
      <c r="F14" s="28">
        <v>12</v>
      </c>
      <c r="G14" s="28" t="s">
        <v>169</v>
      </c>
      <c r="H14" s="28">
        <v>7</v>
      </c>
      <c r="I14" s="28">
        <v>1.95</v>
      </c>
      <c r="J14" s="28"/>
      <c r="K14" s="28"/>
      <c r="L14" s="28"/>
      <c r="M14" s="31"/>
      <c r="N14" s="28">
        <f t="shared" si="2"/>
        <v>20.95</v>
      </c>
      <c r="O14" s="28">
        <f t="shared" si="3"/>
        <v>25.347727272727258</v>
      </c>
      <c r="P14" s="28">
        <v>3.3740000000000001</v>
      </c>
      <c r="Q14" s="28">
        <f t="shared" si="4"/>
        <v>83.740000000000009</v>
      </c>
      <c r="R14" s="28"/>
      <c r="S14" s="31"/>
      <c r="T14" s="28">
        <f t="shared" si="5"/>
        <v>50.244000000000007</v>
      </c>
      <c r="U14" s="28">
        <v>74.5</v>
      </c>
      <c r="V14" s="46">
        <v>7.45</v>
      </c>
      <c r="W14" s="28" t="s">
        <v>926</v>
      </c>
      <c r="X14" s="28">
        <v>0.4</v>
      </c>
      <c r="Y14" s="28"/>
      <c r="Z14" s="28"/>
      <c r="AA14" s="45"/>
      <c r="AB14" s="45"/>
      <c r="AC14" s="28">
        <f t="shared" si="6"/>
        <v>0.4</v>
      </c>
      <c r="AD14" s="28"/>
      <c r="AE14" s="31"/>
      <c r="AF14" s="28"/>
      <c r="AG14" s="31"/>
      <c r="AH14" s="28">
        <f t="shared" si="7"/>
        <v>0</v>
      </c>
      <c r="AI14" s="28"/>
      <c r="AJ14" s="28"/>
      <c r="AK14" s="31"/>
      <c r="AL14" s="28"/>
      <c r="AM14" s="31"/>
      <c r="AN14" s="28" t="s">
        <v>546</v>
      </c>
      <c r="AO14" s="31">
        <v>0.05</v>
      </c>
      <c r="AP14" s="28">
        <f t="shared" si="13"/>
        <v>0.05</v>
      </c>
      <c r="AQ14" s="28"/>
      <c r="AR14" s="31"/>
      <c r="AS14" s="28"/>
      <c r="AT14" s="28"/>
      <c r="AU14" s="28"/>
      <c r="AV14" s="28"/>
      <c r="AW14" s="28"/>
      <c r="AX14" s="31">
        <f t="shared" si="8"/>
        <v>0</v>
      </c>
      <c r="AY14" s="28">
        <f t="shared" si="9"/>
        <v>83.041727272727272</v>
      </c>
      <c r="AZ14" s="28">
        <f t="shared" si="10"/>
        <v>0.45</v>
      </c>
      <c r="BA14" s="28">
        <f t="shared" si="11"/>
        <v>83.491727272727275</v>
      </c>
      <c r="BB14" s="28">
        <f t="shared" si="0"/>
        <v>55</v>
      </c>
      <c r="BC14" s="28">
        <f t="shared" si="1"/>
        <v>53</v>
      </c>
      <c r="BD14" s="28">
        <f t="shared" si="12"/>
        <v>55</v>
      </c>
    </row>
    <row r="15" spans="1:61" s="27" customFormat="1" hidden="1" x14ac:dyDescent="0.25">
      <c r="A15" s="28" t="s">
        <v>892</v>
      </c>
      <c r="B15" s="28" t="s">
        <v>927</v>
      </c>
      <c r="C15" s="28" t="s">
        <v>928</v>
      </c>
      <c r="D15" s="44">
        <v>63.575757575757599</v>
      </c>
      <c r="E15" s="28" t="s">
        <v>65</v>
      </c>
      <c r="F15" s="28">
        <v>12</v>
      </c>
      <c r="G15" s="28" t="s">
        <v>169</v>
      </c>
      <c r="H15" s="28">
        <v>7</v>
      </c>
      <c r="I15" s="28">
        <v>3.375</v>
      </c>
      <c r="J15" s="28"/>
      <c r="K15" s="28"/>
      <c r="L15" s="28"/>
      <c r="M15" s="31"/>
      <c r="N15" s="28">
        <f t="shared" si="2"/>
        <v>22.375</v>
      </c>
      <c r="O15" s="28">
        <f t="shared" si="3"/>
        <v>25.785227272727276</v>
      </c>
      <c r="P15" s="28">
        <v>3.7879999999999998</v>
      </c>
      <c r="Q15" s="28">
        <f t="shared" si="4"/>
        <v>87.88</v>
      </c>
      <c r="R15" s="28" t="s">
        <v>160</v>
      </c>
      <c r="S15" s="31">
        <v>0.3</v>
      </c>
      <c r="T15" s="28">
        <f t="shared" si="5"/>
        <v>52.907999999999994</v>
      </c>
      <c r="U15" s="28">
        <v>73</v>
      </c>
      <c r="V15" s="46">
        <v>7.3</v>
      </c>
      <c r="W15" s="28"/>
      <c r="X15" s="28"/>
      <c r="Y15" s="45" t="s">
        <v>929</v>
      </c>
      <c r="Z15" s="28">
        <v>0.1</v>
      </c>
      <c r="AB15" s="45">
        <v>0</v>
      </c>
      <c r="AC15" s="28">
        <f t="shared" si="6"/>
        <v>0.1</v>
      </c>
      <c r="AD15" s="28" t="s">
        <v>126</v>
      </c>
      <c r="AE15" s="31">
        <v>0.25</v>
      </c>
      <c r="AF15" s="28"/>
      <c r="AG15" s="31"/>
      <c r="AH15" s="28">
        <f t="shared" si="7"/>
        <v>0.25</v>
      </c>
      <c r="AI15" s="28" t="s">
        <v>153</v>
      </c>
      <c r="AJ15" s="28" t="s">
        <v>153</v>
      </c>
      <c r="AK15" s="31">
        <v>0.5</v>
      </c>
      <c r="AL15" s="28"/>
      <c r="AM15" s="31"/>
      <c r="AN15" s="28" t="s">
        <v>546</v>
      </c>
      <c r="AO15" s="31">
        <v>0.05</v>
      </c>
      <c r="AP15" s="28">
        <f t="shared" si="13"/>
        <v>0.55000000000000004</v>
      </c>
      <c r="AQ15" s="28"/>
      <c r="AR15" s="31"/>
      <c r="AS15" s="28"/>
      <c r="AT15" s="28"/>
      <c r="AU15" s="28"/>
      <c r="AV15" s="28"/>
      <c r="AW15" s="28"/>
      <c r="AX15" s="31">
        <f t="shared" si="8"/>
        <v>0</v>
      </c>
      <c r="AY15" s="28">
        <f t="shared" si="9"/>
        <v>85.993227272727268</v>
      </c>
      <c r="AZ15" s="28">
        <f t="shared" si="10"/>
        <v>0.9</v>
      </c>
      <c r="BA15" s="28">
        <f t="shared" si="11"/>
        <v>86.893227272727273</v>
      </c>
      <c r="BB15" s="28">
        <f t="shared" si="0"/>
        <v>31</v>
      </c>
      <c r="BC15" s="28">
        <f t="shared" si="1"/>
        <v>39</v>
      </c>
      <c r="BD15" s="28">
        <f t="shared" si="12"/>
        <v>30</v>
      </c>
    </row>
    <row r="16" spans="1:61" s="27" customFormat="1" hidden="1" x14ac:dyDescent="0.25">
      <c r="A16" s="28" t="s">
        <v>892</v>
      </c>
      <c r="B16" s="28" t="s">
        <v>930</v>
      </c>
      <c r="C16" s="28" t="s">
        <v>931</v>
      </c>
      <c r="D16" s="44">
        <v>63.566666666666698</v>
      </c>
      <c r="E16" s="28" t="s">
        <v>65</v>
      </c>
      <c r="F16" s="28">
        <v>12</v>
      </c>
      <c r="G16" s="28" t="s">
        <v>64</v>
      </c>
      <c r="H16" s="28">
        <v>8</v>
      </c>
      <c r="I16" s="28">
        <v>5.7750000000000004</v>
      </c>
      <c r="J16" s="28" t="s">
        <v>554</v>
      </c>
      <c r="K16" s="28">
        <v>0.5</v>
      </c>
      <c r="L16" s="28"/>
      <c r="M16" s="31"/>
      <c r="N16" s="28">
        <f t="shared" si="2"/>
        <v>26.274999999999999</v>
      </c>
      <c r="O16" s="28">
        <f t="shared" si="3"/>
        <v>26.952500000000008</v>
      </c>
      <c r="P16" s="28">
        <v>4.0919999999999996</v>
      </c>
      <c r="Q16" s="28">
        <f t="shared" si="4"/>
        <v>90.919999999999987</v>
      </c>
      <c r="R16" s="28"/>
      <c r="S16" s="31"/>
      <c r="T16" s="28">
        <f t="shared" si="5"/>
        <v>54.551999999999992</v>
      </c>
      <c r="U16" s="28">
        <v>76.5</v>
      </c>
      <c r="V16" s="46">
        <v>7.65</v>
      </c>
      <c r="W16" s="28" t="s">
        <v>932</v>
      </c>
      <c r="X16" s="28">
        <v>9.6</v>
      </c>
      <c r="Y16" s="28" t="s">
        <v>933</v>
      </c>
      <c r="Z16" s="28">
        <v>1</v>
      </c>
      <c r="AA16" s="45" t="s">
        <v>934</v>
      </c>
      <c r="AB16" s="45">
        <f>4+2.2+1.8+0.22</f>
        <v>8.2200000000000006</v>
      </c>
      <c r="AC16" s="28">
        <f t="shared" si="6"/>
        <v>18.82</v>
      </c>
      <c r="AD16" s="28" t="s">
        <v>126</v>
      </c>
      <c r="AE16" s="31">
        <v>0.25</v>
      </c>
      <c r="AF16" s="28" t="s">
        <v>935</v>
      </c>
      <c r="AG16" s="31">
        <v>0.75</v>
      </c>
      <c r="AH16" s="28">
        <f t="shared" si="7"/>
        <v>1</v>
      </c>
      <c r="AI16" s="28" t="s">
        <v>936</v>
      </c>
      <c r="AJ16" s="28" t="s">
        <v>936</v>
      </c>
      <c r="AK16" s="31">
        <v>3.75</v>
      </c>
      <c r="AL16" s="28" t="s">
        <v>227</v>
      </c>
      <c r="AM16" s="31">
        <v>0.25</v>
      </c>
      <c r="AN16" s="28" t="s">
        <v>546</v>
      </c>
      <c r="AO16" s="31">
        <v>0.05</v>
      </c>
      <c r="AP16" s="28">
        <f t="shared" si="13"/>
        <v>4.05</v>
      </c>
      <c r="AQ16" s="28"/>
      <c r="AR16" s="31"/>
      <c r="AS16" s="28"/>
      <c r="AT16" s="28"/>
      <c r="AU16" s="28"/>
      <c r="AV16" s="28"/>
      <c r="AW16" s="28"/>
      <c r="AX16" s="31">
        <f t="shared" si="8"/>
        <v>0</v>
      </c>
      <c r="AY16" s="28">
        <f t="shared" si="9"/>
        <v>89.154500000000013</v>
      </c>
      <c r="AZ16" s="28">
        <f t="shared" si="10"/>
        <v>23.87</v>
      </c>
      <c r="BA16" s="28">
        <f t="shared" si="11"/>
        <v>113.02450000000002</v>
      </c>
      <c r="BB16" s="28">
        <f t="shared" si="0"/>
        <v>17</v>
      </c>
      <c r="BC16" s="28">
        <f t="shared" si="1"/>
        <v>1</v>
      </c>
      <c r="BD16" s="28">
        <f t="shared" si="12"/>
        <v>18</v>
      </c>
    </row>
    <row r="17" spans="1:56" s="27" customFormat="1" hidden="1" x14ac:dyDescent="0.25">
      <c r="A17" s="28" t="s">
        <v>892</v>
      </c>
      <c r="B17" s="28" t="s">
        <v>937</v>
      </c>
      <c r="C17" s="28" t="s">
        <v>938</v>
      </c>
      <c r="D17" s="44">
        <v>63.554545454545398</v>
      </c>
      <c r="E17" s="28" t="s">
        <v>65</v>
      </c>
      <c r="F17" s="28">
        <v>12</v>
      </c>
      <c r="G17" s="28" t="s">
        <v>65</v>
      </c>
      <c r="H17" s="28">
        <v>9</v>
      </c>
      <c r="I17" s="28">
        <v>2.0249999999999999</v>
      </c>
      <c r="J17" s="28"/>
      <c r="K17" s="28"/>
      <c r="L17" s="28"/>
      <c r="M17" s="31"/>
      <c r="N17" s="28">
        <f t="shared" si="2"/>
        <v>23.024999999999999</v>
      </c>
      <c r="O17" s="28">
        <f t="shared" si="3"/>
        <v>25.973863636363618</v>
      </c>
      <c r="P17" s="28">
        <v>2.7080000000000002</v>
      </c>
      <c r="Q17" s="28">
        <f t="shared" si="4"/>
        <v>77.08</v>
      </c>
      <c r="R17" s="28"/>
      <c r="S17" s="31"/>
      <c r="T17" s="28">
        <f t="shared" si="5"/>
        <v>46.247999999999998</v>
      </c>
      <c r="U17" s="28">
        <v>75</v>
      </c>
      <c r="V17" s="46">
        <v>7.5</v>
      </c>
      <c r="W17" s="28"/>
      <c r="X17" s="28"/>
      <c r="Y17" s="28"/>
      <c r="Z17" s="28"/>
      <c r="AA17" s="45"/>
      <c r="AB17" s="45"/>
      <c r="AC17" s="28">
        <f t="shared" si="6"/>
        <v>0</v>
      </c>
      <c r="AD17" s="28"/>
      <c r="AE17" s="31"/>
      <c r="AF17" s="28"/>
      <c r="AG17" s="31"/>
      <c r="AH17" s="28">
        <f t="shared" ref="AH17:AH46" si="14">AE17+AG17</f>
        <v>0</v>
      </c>
      <c r="AI17" s="28"/>
      <c r="AJ17" s="28"/>
      <c r="AK17" s="31"/>
      <c r="AL17" s="28"/>
      <c r="AM17" s="31"/>
      <c r="AN17" s="28" t="s">
        <v>546</v>
      </c>
      <c r="AO17" s="31">
        <v>0.05</v>
      </c>
      <c r="AP17" s="28">
        <f t="shared" si="13"/>
        <v>0.05</v>
      </c>
      <c r="AQ17" s="28"/>
      <c r="AR17" s="31"/>
      <c r="AS17" s="28"/>
      <c r="AT17" s="28"/>
      <c r="AU17" s="28"/>
      <c r="AV17" s="28"/>
      <c r="AW17" s="28"/>
      <c r="AX17" s="31">
        <f t="shared" si="8"/>
        <v>0</v>
      </c>
      <c r="AY17" s="28">
        <f t="shared" si="9"/>
        <v>79.721863636363622</v>
      </c>
      <c r="AZ17" s="28">
        <f t="shared" si="10"/>
        <v>0.05</v>
      </c>
      <c r="BA17" s="28">
        <f t="shared" si="11"/>
        <v>79.771863636363619</v>
      </c>
      <c r="BB17" s="28">
        <f t="shared" si="0"/>
        <v>98</v>
      </c>
      <c r="BC17" s="28">
        <f t="shared" si="1"/>
        <v>87</v>
      </c>
      <c r="BD17" s="28">
        <f t="shared" si="12"/>
        <v>98</v>
      </c>
    </row>
    <row r="18" spans="1:56" s="27" customFormat="1" hidden="1" x14ac:dyDescent="0.25">
      <c r="A18" s="28" t="s">
        <v>892</v>
      </c>
      <c r="B18" s="28" t="s">
        <v>939</v>
      </c>
      <c r="C18" s="28" t="s">
        <v>940</v>
      </c>
      <c r="D18" s="44">
        <v>63.554545454545398</v>
      </c>
      <c r="E18" s="28" t="s">
        <v>65</v>
      </c>
      <c r="F18" s="28">
        <v>12</v>
      </c>
      <c r="G18" s="28" t="s">
        <v>64</v>
      </c>
      <c r="H18" s="28">
        <v>8</v>
      </c>
      <c r="I18" s="28">
        <v>7.5</v>
      </c>
      <c r="J18" s="28"/>
      <c r="K18" s="28"/>
      <c r="L18" s="28"/>
      <c r="M18" s="31"/>
      <c r="N18" s="28">
        <f t="shared" si="2"/>
        <v>27.5</v>
      </c>
      <c r="O18" s="28">
        <f t="shared" si="3"/>
        <v>27.316363636363622</v>
      </c>
      <c r="P18" s="28">
        <v>4.1849999999999996</v>
      </c>
      <c r="Q18" s="28">
        <f t="shared" si="4"/>
        <v>91.85</v>
      </c>
      <c r="R18" s="28"/>
      <c r="S18" s="31"/>
      <c r="T18" s="28">
        <f t="shared" si="5"/>
        <v>55.109999999999992</v>
      </c>
      <c r="U18" s="28">
        <v>73.5</v>
      </c>
      <c r="V18" s="46">
        <v>7.35</v>
      </c>
      <c r="W18" s="28" t="s">
        <v>941</v>
      </c>
      <c r="X18" s="28">
        <v>0.8</v>
      </c>
      <c r="Y18" s="47" t="s">
        <v>942</v>
      </c>
      <c r="Z18" s="28">
        <v>0.2</v>
      </c>
      <c r="AA18" s="45" t="s">
        <v>943</v>
      </c>
      <c r="AB18" s="45">
        <f>1.1+1.8</f>
        <v>2.9000000000000004</v>
      </c>
      <c r="AC18" s="28">
        <f t="shared" si="6"/>
        <v>3.9000000000000004</v>
      </c>
      <c r="AD18" s="28"/>
      <c r="AE18" s="31"/>
      <c r="AF18" s="28"/>
      <c r="AG18" s="31"/>
      <c r="AH18" s="28">
        <f t="shared" si="14"/>
        <v>0</v>
      </c>
      <c r="AI18" s="28" t="s">
        <v>944</v>
      </c>
      <c r="AJ18" s="28" t="s">
        <v>944</v>
      </c>
      <c r="AK18" s="31">
        <v>3.55</v>
      </c>
      <c r="AL18" s="28"/>
      <c r="AM18" s="31"/>
      <c r="AN18" s="28" t="s">
        <v>546</v>
      </c>
      <c r="AO18" s="31">
        <v>0.05</v>
      </c>
      <c r="AP18" s="28">
        <f t="shared" si="13"/>
        <v>3.5999999999999996</v>
      </c>
      <c r="AQ18" s="28"/>
      <c r="AR18" s="31"/>
      <c r="AS18" s="28"/>
      <c r="AT18" s="28"/>
      <c r="AU18" s="28"/>
      <c r="AV18" s="28"/>
      <c r="AW18" s="28"/>
      <c r="AX18" s="31">
        <f t="shared" si="8"/>
        <v>0</v>
      </c>
      <c r="AY18" s="28">
        <f t="shared" si="9"/>
        <v>89.776363636363612</v>
      </c>
      <c r="AZ18" s="28">
        <f t="shared" si="10"/>
        <v>7.5</v>
      </c>
      <c r="BA18" s="28">
        <f t="shared" si="11"/>
        <v>97.276363636363612</v>
      </c>
      <c r="BB18" s="28">
        <f t="shared" si="0"/>
        <v>8</v>
      </c>
      <c r="BC18" s="28">
        <f t="shared" si="1"/>
        <v>14</v>
      </c>
      <c r="BD18" s="28">
        <f t="shared" si="12"/>
        <v>11</v>
      </c>
    </row>
    <row r="19" spans="1:56" s="27" customFormat="1" hidden="1" x14ac:dyDescent="0.25">
      <c r="A19" s="28" t="s">
        <v>892</v>
      </c>
      <c r="B19" s="28" t="s">
        <v>945</v>
      </c>
      <c r="C19" s="28" t="s">
        <v>946</v>
      </c>
      <c r="D19" s="44">
        <v>63.554545454545398</v>
      </c>
      <c r="E19" s="28" t="s">
        <v>65</v>
      </c>
      <c r="F19" s="28">
        <v>12</v>
      </c>
      <c r="G19" s="28" t="s">
        <v>64</v>
      </c>
      <c r="H19" s="28">
        <v>8</v>
      </c>
      <c r="I19" s="28">
        <v>0.97499999999999998</v>
      </c>
      <c r="J19" s="28"/>
      <c r="K19" s="28"/>
      <c r="L19" s="28"/>
      <c r="M19" s="31"/>
      <c r="N19" s="28">
        <f t="shared" si="2"/>
        <v>20.975000000000001</v>
      </c>
      <c r="O19" s="28">
        <f t="shared" si="3"/>
        <v>25.358863636363619</v>
      </c>
      <c r="P19" s="28">
        <v>2.7469999999999999</v>
      </c>
      <c r="Q19" s="28">
        <f t="shared" si="4"/>
        <v>77.47</v>
      </c>
      <c r="R19" s="28"/>
      <c r="S19" s="31"/>
      <c r="T19" s="28">
        <f t="shared" si="5"/>
        <v>46.481999999999999</v>
      </c>
      <c r="U19" s="28">
        <v>68.5</v>
      </c>
      <c r="V19" s="46">
        <v>6.85</v>
      </c>
      <c r="W19" s="28"/>
      <c r="X19" s="28"/>
      <c r="Y19" s="28"/>
      <c r="Z19" s="28"/>
      <c r="AA19" s="45"/>
      <c r="AB19" s="45"/>
      <c r="AC19" s="28">
        <f t="shared" si="6"/>
        <v>0</v>
      </c>
      <c r="AD19" s="28"/>
      <c r="AE19" s="31"/>
      <c r="AF19" s="28"/>
      <c r="AG19" s="31"/>
      <c r="AH19" s="28">
        <f t="shared" si="14"/>
        <v>0</v>
      </c>
      <c r="AI19" s="28"/>
      <c r="AJ19" s="28"/>
      <c r="AK19" s="31"/>
      <c r="AL19" s="28"/>
      <c r="AM19" s="31"/>
      <c r="AN19" s="28" t="s">
        <v>546</v>
      </c>
      <c r="AO19" s="31">
        <v>0.05</v>
      </c>
      <c r="AP19" s="28">
        <f t="shared" si="13"/>
        <v>0.05</v>
      </c>
      <c r="AQ19" s="28"/>
      <c r="AR19" s="31"/>
      <c r="AS19" s="28"/>
      <c r="AT19" s="28"/>
      <c r="AU19" s="28"/>
      <c r="AV19" s="28"/>
      <c r="AW19" s="28"/>
      <c r="AX19" s="31">
        <f t="shared" si="8"/>
        <v>0</v>
      </c>
      <c r="AY19" s="28">
        <f t="shared" si="9"/>
        <v>78.690863636363616</v>
      </c>
      <c r="AZ19" s="28">
        <f t="shared" si="10"/>
        <v>0.05</v>
      </c>
      <c r="BA19" s="28">
        <f t="shared" si="11"/>
        <v>78.740863636363613</v>
      </c>
      <c r="BB19" s="28">
        <f t="shared" si="0"/>
        <v>95</v>
      </c>
      <c r="BC19" s="28">
        <f t="shared" si="1"/>
        <v>93</v>
      </c>
      <c r="BD19" s="28">
        <f t="shared" si="12"/>
        <v>95</v>
      </c>
    </row>
    <row r="20" spans="1:56" s="27" customFormat="1" hidden="1" x14ac:dyDescent="0.25">
      <c r="A20" s="28" t="s">
        <v>892</v>
      </c>
      <c r="B20" s="28" t="s">
        <v>947</v>
      </c>
      <c r="C20" s="28" t="s">
        <v>948</v>
      </c>
      <c r="D20" s="44">
        <v>63.554545454545398</v>
      </c>
      <c r="E20" s="28" t="s">
        <v>65</v>
      </c>
      <c r="F20" s="28">
        <v>12</v>
      </c>
      <c r="G20" s="28" t="s">
        <v>169</v>
      </c>
      <c r="H20" s="28">
        <v>7</v>
      </c>
      <c r="I20" s="28"/>
      <c r="J20" s="28"/>
      <c r="K20" s="28"/>
      <c r="L20" s="28"/>
      <c r="M20" s="31"/>
      <c r="N20" s="28">
        <f t="shared" si="2"/>
        <v>19</v>
      </c>
      <c r="O20" s="28">
        <f t="shared" si="3"/>
        <v>24.766363636363621</v>
      </c>
      <c r="P20" s="28">
        <v>1.7190000000000001</v>
      </c>
      <c r="Q20" s="28">
        <f t="shared" si="4"/>
        <v>67.19</v>
      </c>
      <c r="R20" s="28"/>
      <c r="S20" s="31"/>
      <c r="T20" s="28">
        <f t="shared" si="5"/>
        <v>40.314</v>
      </c>
      <c r="U20" s="28">
        <v>68</v>
      </c>
      <c r="V20" s="46">
        <v>6.8</v>
      </c>
      <c r="W20" s="28"/>
      <c r="X20" s="28"/>
      <c r="Y20" s="28"/>
      <c r="Z20" s="28"/>
      <c r="AA20" s="45"/>
      <c r="AB20" s="45"/>
      <c r="AC20" s="28">
        <f t="shared" si="6"/>
        <v>0</v>
      </c>
      <c r="AD20" s="28"/>
      <c r="AE20" s="31"/>
      <c r="AF20" s="28"/>
      <c r="AG20" s="31"/>
      <c r="AH20" s="28">
        <f t="shared" si="14"/>
        <v>0</v>
      </c>
      <c r="AI20" s="28"/>
      <c r="AJ20" s="28"/>
      <c r="AK20" s="31"/>
      <c r="AL20" s="28"/>
      <c r="AM20" s="31"/>
      <c r="AN20" s="28" t="s">
        <v>546</v>
      </c>
      <c r="AO20" s="31">
        <v>0.05</v>
      </c>
      <c r="AP20" s="28">
        <f t="shared" si="13"/>
        <v>0.05</v>
      </c>
      <c r="AQ20" s="28"/>
      <c r="AR20" s="31"/>
      <c r="AS20" s="28"/>
      <c r="AT20" s="28"/>
      <c r="AU20" s="28"/>
      <c r="AV20" s="28"/>
      <c r="AW20" s="28"/>
      <c r="AX20" s="31">
        <f t="shared" si="8"/>
        <v>0</v>
      </c>
      <c r="AY20" s="28">
        <f t="shared" si="9"/>
        <v>71.880363636363612</v>
      </c>
      <c r="AZ20" s="28">
        <f t="shared" si="10"/>
        <v>0.05</v>
      </c>
      <c r="BA20" s="28">
        <f t="shared" si="11"/>
        <v>71.930363636363609</v>
      </c>
      <c r="BB20" s="28">
        <f t="shared" si="0"/>
        <v>130</v>
      </c>
      <c r="BC20" s="28">
        <f t="shared" si="1"/>
        <v>127</v>
      </c>
      <c r="BD20" s="28">
        <f t="shared" si="12"/>
        <v>130</v>
      </c>
    </row>
    <row r="21" spans="1:56" s="27" customFormat="1" hidden="1" x14ac:dyDescent="0.25">
      <c r="A21" s="28" t="s">
        <v>892</v>
      </c>
      <c r="B21" s="28" t="s">
        <v>949</v>
      </c>
      <c r="C21" s="28" t="s">
        <v>950</v>
      </c>
      <c r="D21" s="44">
        <v>63.566666666666698</v>
      </c>
      <c r="E21" s="28" t="s">
        <v>65</v>
      </c>
      <c r="F21" s="28">
        <v>12</v>
      </c>
      <c r="G21" s="28" t="s">
        <v>169</v>
      </c>
      <c r="H21" s="28">
        <v>7</v>
      </c>
      <c r="I21" s="28">
        <v>0.97499999999999998</v>
      </c>
      <c r="J21" s="28"/>
      <c r="K21" s="28"/>
      <c r="L21" s="28"/>
      <c r="M21" s="31"/>
      <c r="N21" s="28">
        <f t="shared" si="2"/>
        <v>19.975000000000001</v>
      </c>
      <c r="O21" s="28">
        <f t="shared" si="3"/>
        <v>25.062500000000011</v>
      </c>
      <c r="P21" s="28">
        <v>4.0739999999999998</v>
      </c>
      <c r="Q21" s="28">
        <f t="shared" si="4"/>
        <v>90.74</v>
      </c>
      <c r="R21" s="28" t="s">
        <v>951</v>
      </c>
      <c r="S21" s="31">
        <v>0.3</v>
      </c>
      <c r="T21" s="28">
        <f t="shared" si="5"/>
        <v>54.623999999999995</v>
      </c>
      <c r="U21" s="28">
        <v>82.5</v>
      </c>
      <c r="V21" s="46">
        <v>8.25</v>
      </c>
      <c r="W21" s="28" t="s">
        <v>952</v>
      </c>
      <c r="X21" s="31">
        <v>14.6</v>
      </c>
      <c r="Y21" s="28"/>
      <c r="Z21" s="28"/>
      <c r="AA21" s="45"/>
      <c r="AB21" s="45"/>
      <c r="AC21" s="28">
        <f t="shared" si="6"/>
        <v>14.6</v>
      </c>
      <c r="AD21" s="28" t="s">
        <v>897</v>
      </c>
      <c r="AE21" s="31">
        <v>0.25</v>
      </c>
      <c r="AF21" s="28"/>
      <c r="AG21" s="31"/>
      <c r="AH21" s="28">
        <f t="shared" si="14"/>
        <v>0.25</v>
      </c>
      <c r="AI21" s="28" t="s">
        <v>953</v>
      </c>
      <c r="AJ21" s="28" t="s">
        <v>953</v>
      </c>
      <c r="AK21" s="31">
        <v>2</v>
      </c>
      <c r="AL21" s="28"/>
      <c r="AM21" s="31"/>
      <c r="AN21" s="28" t="s">
        <v>546</v>
      </c>
      <c r="AO21" s="31">
        <v>0.05</v>
      </c>
      <c r="AP21" s="28">
        <f t="shared" si="13"/>
        <v>2.0499999999999998</v>
      </c>
      <c r="AQ21" s="28"/>
      <c r="AR21" s="31"/>
      <c r="AS21" s="28"/>
      <c r="AT21" s="28"/>
      <c r="AU21" s="28"/>
      <c r="AV21" s="28"/>
      <c r="AW21" s="28"/>
      <c r="AX21" s="31">
        <f t="shared" si="8"/>
        <v>0</v>
      </c>
      <c r="AY21" s="28">
        <f t="shared" si="9"/>
        <v>87.936500000000009</v>
      </c>
      <c r="AZ21" s="28">
        <f t="shared" si="10"/>
        <v>16.899999999999999</v>
      </c>
      <c r="BA21" s="28">
        <f t="shared" si="11"/>
        <v>104.8365</v>
      </c>
      <c r="BB21" s="28">
        <f t="shared" si="0"/>
        <v>18</v>
      </c>
      <c r="BC21" s="28">
        <f t="shared" si="1"/>
        <v>6</v>
      </c>
      <c r="BD21" s="28">
        <f t="shared" si="12"/>
        <v>15</v>
      </c>
    </row>
    <row r="22" spans="1:56" s="27" customFormat="1" hidden="1" x14ac:dyDescent="0.25">
      <c r="A22" s="28" t="s">
        <v>892</v>
      </c>
      <c r="B22" s="28" t="s">
        <v>954</v>
      </c>
      <c r="C22" s="28" t="s">
        <v>955</v>
      </c>
      <c r="D22" s="44">
        <v>63.842424242424201</v>
      </c>
      <c r="E22" s="28" t="s">
        <v>65</v>
      </c>
      <c r="F22" s="28">
        <v>12</v>
      </c>
      <c r="G22" s="28" t="s">
        <v>64</v>
      </c>
      <c r="H22" s="28">
        <v>8</v>
      </c>
      <c r="I22" s="28">
        <v>1.8</v>
      </c>
      <c r="J22" s="28"/>
      <c r="K22" s="28"/>
      <c r="L22" s="28"/>
      <c r="M22" s="31"/>
      <c r="N22" s="28">
        <f t="shared" si="2"/>
        <v>21.8</v>
      </c>
      <c r="O22" s="28">
        <f t="shared" si="3"/>
        <v>25.692727272727257</v>
      </c>
      <c r="P22" s="28">
        <v>1.6279999999999999</v>
      </c>
      <c r="Q22" s="28">
        <f t="shared" si="4"/>
        <v>66.28</v>
      </c>
      <c r="R22" s="28"/>
      <c r="S22" s="31"/>
      <c r="T22" s="28">
        <f t="shared" si="5"/>
        <v>39.768000000000001</v>
      </c>
      <c r="U22" s="28">
        <v>75</v>
      </c>
      <c r="V22" s="46">
        <v>7.5</v>
      </c>
      <c r="W22" s="28" t="s">
        <v>956</v>
      </c>
      <c r="X22" s="28">
        <v>0.6</v>
      </c>
      <c r="Y22" s="28"/>
      <c r="Z22" s="28"/>
      <c r="AA22" s="45"/>
      <c r="AB22" s="50"/>
      <c r="AC22" s="28">
        <f t="shared" si="6"/>
        <v>0.6</v>
      </c>
      <c r="AD22" s="28"/>
      <c r="AE22" s="31"/>
      <c r="AF22" s="28"/>
      <c r="AG22" s="31"/>
      <c r="AH22" s="28">
        <f t="shared" si="14"/>
        <v>0</v>
      </c>
      <c r="AI22" s="31" t="s">
        <v>957</v>
      </c>
      <c r="AJ22" s="31" t="s">
        <v>957</v>
      </c>
      <c r="AK22" s="31">
        <v>1.5</v>
      </c>
      <c r="AL22" s="28"/>
      <c r="AM22" s="31"/>
      <c r="AN22" s="28" t="s">
        <v>546</v>
      </c>
      <c r="AO22" s="31">
        <v>0.05</v>
      </c>
      <c r="AP22" s="28">
        <f t="shared" si="13"/>
        <v>1.55</v>
      </c>
      <c r="AQ22" s="28"/>
      <c r="AR22" s="31"/>
      <c r="AS22" s="28"/>
      <c r="AT22" s="28"/>
      <c r="AU22" s="28"/>
      <c r="AV22" s="28"/>
      <c r="AW22" s="28"/>
      <c r="AX22" s="31">
        <f t="shared" si="8"/>
        <v>0</v>
      </c>
      <c r="AY22" s="28">
        <f t="shared" si="9"/>
        <v>72.960727272727254</v>
      </c>
      <c r="AZ22" s="28">
        <f t="shared" si="10"/>
        <v>2.15</v>
      </c>
      <c r="BA22" s="28">
        <f t="shared" si="11"/>
        <v>75.11072727272726</v>
      </c>
      <c r="BB22" s="28">
        <f t="shared" si="0"/>
        <v>131</v>
      </c>
      <c r="BC22" s="28">
        <f t="shared" si="1"/>
        <v>121</v>
      </c>
      <c r="BD22" s="28">
        <f t="shared" si="12"/>
        <v>131</v>
      </c>
    </row>
    <row r="23" spans="1:56" s="27" customFormat="1" hidden="1" x14ac:dyDescent="0.25">
      <c r="A23" s="28" t="s">
        <v>892</v>
      </c>
      <c r="B23" s="28" t="s">
        <v>958</v>
      </c>
      <c r="C23" s="28" t="s">
        <v>959</v>
      </c>
      <c r="D23" s="44">
        <v>63.566666666666698</v>
      </c>
      <c r="E23" s="28" t="s">
        <v>65</v>
      </c>
      <c r="F23" s="28">
        <v>12</v>
      </c>
      <c r="G23" s="28" t="s">
        <v>169</v>
      </c>
      <c r="H23" s="28">
        <v>7</v>
      </c>
      <c r="I23" s="28"/>
      <c r="J23" s="28"/>
      <c r="K23" s="28"/>
      <c r="L23" s="28"/>
      <c r="M23" s="31"/>
      <c r="N23" s="28">
        <f t="shared" si="2"/>
        <v>19</v>
      </c>
      <c r="O23" s="28">
        <f t="shared" si="3"/>
        <v>24.770000000000007</v>
      </c>
      <c r="P23" s="28">
        <v>2.6589999999999998</v>
      </c>
      <c r="Q23" s="28">
        <f t="shared" si="4"/>
        <v>76.59</v>
      </c>
      <c r="R23" s="28"/>
      <c r="S23" s="31"/>
      <c r="T23" s="28">
        <f t="shared" si="5"/>
        <v>45.954000000000001</v>
      </c>
      <c r="U23" s="28">
        <v>75</v>
      </c>
      <c r="V23" s="46">
        <v>7.5</v>
      </c>
      <c r="W23" s="28"/>
      <c r="X23" s="28"/>
      <c r="Y23" s="28"/>
      <c r="Z23" s="28"/>
      <c r="AA23" s="45"/>
      <c r="AB23" s="45"/>
      <c r="AC23" s="28">
        <f t="shared" si="6"/>
        <v>0</v>
      </c>
      <c r="AD23" s="28"/>
      <c r="AE23" s="31"/>
      <c r="AF23" s="28"/>
      <c r="AG23" s="31"/>
      <c r="AH23" s="28">
        <f t="shared" si="14"/>
        <v>0</v>
      </c>
      <c r="AI23" s="28"/>
      <c r="AJ23" s="28"/>
      <c r="AK23" s="31"/>
      <c r="AL23" s="28"/>
      <c r="AM23" s="31"/>
      <c r="AN23" s="28" t="s">
        <v>546</v>
      </c>
      <c r="AO23" s="31">
        <v>0.05</v>
      </c>
      <c r="AP23" s="28">
        <f t="shared" si="13"/>
        <v>0.05</v>
      </c>
      <c r="AQ23" s="28"/>
      <c r="AR23" s="31"/>
      <c r="AS23" s="28"/>
      <c r="AT23" s="28"/>
      <c r="AU23" s="28"/>
      <c r="AV23" s="28"/>
      <c r="AW23" s="28"/>
      <c r="AX23" s="31">
        <f t="shared" si="8"/>
        <v>0</v>
      </c>
      <c r="AY23" s="28">
        <f t="shared" si="9"/>
        <v>78.224000000000004</v>
      </c>
      <c r="AZ23" s="28">
        <f t="shared" si="10"/>
        <v>0.05</v>
      </c>
      <c r="BA23" s="28">
        <f t="shared" si="11"/>
        <v>78.274000000000001</v>
      </c>
      <c r="BB23" s="28">
        <f t="shared" si="0"/>
        <v>101</v>
      </c>
      <c r="BC23" s="28">
        <f t="shared" si="1"/>
        <v>95</v>
      </c>
      <c r="BD23" s="28">
        <f t="shared" si="12"/>
        <v>101</v>
      </c>
    </row>
    <row r="24" spans="1:56" s="27" customFormat="1" hidden="1" x14ac:dyDescent="0.25">
      <c r="A24" s="28" t="s">
        <v>892</v>
      </c>
      <c r="B24" s="28" t="s">
        <v>960</v>
      </c>
      <c r="C24" s="28" t="s">
        <v>961</v>
      </c>
      <c r="D24" s="44">
        <v>63.490909090909099</v>
      </c>
      <c r="E24" s="28" t="s">
        <v>65</v>
      </c>
      <c r="F24" s="28">
        <v>12</v>
      </c>
      <c r="G24" s="28" t="s">
        <v>169</v>
      </c>
      <c r="H24" s="28">
        <v>7</v>
      </c>
      <c r="I24" s="28">
        <v>2.4</v>
      </c>
      <c r="J24" s="28"/>
      <c r="K24" s="28"/>
      <c r="L24" s="28"/>
      <c r="M24" s="31"/>
      <c r="N24" s="28">
        <f t="shared" si="2"/>
        <v>21.4</v>
      </c>
      <c r="O24" s="28">
        <f t="shared" si="3"/>
        <v>25.467272727272732</v>
      </c>
      <c r="P24" s="28">
        <v>3.4689999999999999</v>
      </c>
      <c r="Q24" s="28">
        <f t="shared" si="4"/>
        <v>84.69</v>
      </c>
      <c r="R24" s="28"/>
      <c r="S24" s="31"/>
      <c r="T24" s="28">
        <f t="shared" si="5"/>
        <v>50.814</v>
      </c>
      <c r="U24" s="28">
        <v>77</v>
      </c>
      <c r="V24" s="46">
        <v>7.7</v>
      </c>
      <c r="W24" s="28" t="s">
        <v>962</v>
      </c>
      <c r="X24" s="28">
        <v>2</v>
      </c>
      <c r="Y24" s="28"/>
      <c r="Z24" s="28"/>
      <c r="AA24" s="45"/>
      <c r="AB24" s="45"/>
      <c r="AC24" s="28">
        <f t="shared" si="6"/>
        <v>2</v>
      </c>
      <c r="AD24" s="28"/>
      <c r="AE24" s="31"/>
      <c r="AF24" s="28"/>
      <c r="AG24" s="31"/>
      <c r="AH24" s="28">
        <f t="shared" si="14"/>
        <v>0</v>
      </c>
      <c r="AI24" s="28" t="s">
        <v>963</v>
      </c>
      <c r="AJ24" s="28" t="s">
        <v>964</v>
      </c>
      <c r="AK24" s="31">
        <v>1.4</v>
      </c>
      <c r="AL24" s="31" t="s">
        <v>194</v>
      </c>
      <c r="AM24" s="31">
        <v>0.2</v>
      </c>
      <c r="AN24" s="28" t="s">
        <v>546</v>
      </c>
      <c r="AO24" s="31">
        <v>0.05</v>
      </c>
      <c r="AP24" s="28">
        <f t="shared" si="13"/>
        <v>1.65</v>
      </c>
      <c r="AQ24" s="28"/>
      <c r="AR24" s="31"/>
      <c r="AS24" s="28"/>
      <c r="AT24" s="28"/>
      <c r="AU24" s="28"/>
      <c r="AV24" s="28"/>
      <c r="AW24" s="28"/>
      <c r="AX24" s="31">
        <f t="shared" si="8"/>
        <v>0</v>
      </c>
      <c r="AY24" s="28">
        <f t="shared" si="9"/>
        <v>83.981272727272739</v>
      </c>
      <c r="AZ24" s="28">
        <f t="shared" si="10"/>
        <v>3.65</v>
      </c>
      <c r="BA24" s="28">
        <f t="shared" si="11"/>
        <v>87.631272727272744</v>
      </c>
      <c r="BB24" s="28">
        <f t="shared" si="0"/>
        <v>48</v>
      </c>
      <c r="BC24" s="28">
        <f t="shared" si="1"/>
        <v>32</v>
      </c>
      <c r="BD24" s="28">
        <f t="shared" si="12"/>
        <v>49</v>
      </c>
    </row>
    <row r="25" spans="1:56" s="27" customFormat="1" hidden="1" x14ac:dyDescent="0.25">
      <c r="A25" s="28" t="s">
        <v>892</v>
      </c>
      <c r="B25" s="28" t="s">
        <v>965</v>
      </c>
      <c r="C25" s="28" t="s">
        <v>966</v>
      </c>
      <c r="D25" s="44">
        <v>63.830303030303</v>
      </c>
      <c r="E25" s="28" t="s">
        <v>65</v>
      </c>
      <c r="F25" s="28">
        <v>12</v>
      </c>
      <c r="G25" s="28" t="s">
        <v>64</v>
      </c>
      <c r="H25" s="28">
        <v>8</v>
      </c>
      <c r="I25" s="28">
        <v>7.5</v>
      </c>
      <c r="J25" s="28" t="s">
        <v>554</v>
      </c>
      <c r="K25" s="28">
        <v>0.5</v>
      </c>
      <c r="L25" s="28"/>
      <c r="M25" s="31"/>
      <c r="N25" s="28">
        <f t="shared" si="2"/>
        <v>28</v>
      </c>
      <c r="O25" s="28">
        <f t="shared" si="3"/>
        <v>27.5490909090909</v>
      </c>
      <c r="P25" s="28">
        <v>3.988</v>
      </c>
      <c r="Q25" s="28">
        <f t="shared" si="4"/>
        <v>89.88</v>
      </c>
      <c r="R25" s="28"/>
      <c r="S25" s="31"/>
      <c r="T25" s="28">
        <f t="shared" si="5"/>
        <v>53.927999999999997</v>
      </c>
      <c r="U25" s="28">
        <v>67.5</v>
      </c>
      <c r="V25" s="46">
        <v>6.75</v>
      </c>
      <c r="W25" s="28" t="s">
        <v>967</v>
      </c>
      <c r="X25" s="28">
        <v>2</v>
      </c>
      <c r="Y25" s="28"/>
      <c r="Z25" s="28"/>
      <c r="AA25" s="45"/>
      <c r="AB25" s="45"/>
      <c r="AC25" s="28">
        <f t="shared" si="6"/>
        <v>2</v>
      </c>
      <c r="AD25" s="28" t="s">
        <v>126</v>
      </c>
      <c r="AE25" s="31">
        <v>0.25</v>
      </c>
      <c r="AF25" s="28" t="s">
        <v>568</v>
      </c>
      <c r="AG25" s="31">
        <v>0.25</v>
      </c>
      <c r="AH25" s="28">
        <f t="shared" si="14"/>
        <v>0.5</v>
      </c>
      <c r="AI25" s="28" t="s">
        <v>968</v>
      </c>
      <c r="AJ25" s="28" t="s">
        <v>969</v>
      </c>
      <c r="AK25" s="31">
        <v>3.55</v>
      </c>
      <c r="AL25" s="28" t="s">
        <v>970</v>
      </c>
      <c r="AM25" s="31">
        <v>0.25</v>
      </c>
      <c r="AN25" s="28" t="s">
        <v>546</v>
      </c>
      <c r="AO25" s="31">
        <v>0.05</v>
      </c>
      <c r="AP25" s="28">
        <f t="shared" si="13"/>
        <v>3.8499999999999996</v>
      </c>
      <c r="AQ25" s="28"/>
      <c r="AR25" s="31"/>
      <c r="AS25" s="28"/>
      <c r="AT25" s="28"/>
      <c r="AU25" s="28"/>
      <c r="AV25" s="28"/>
      <c r="AW25" s="28"/>
      <c r="AX25" s="31">
        <f t="shared" si="8"/>
        <v>0</v>
      </c>
      <c r="AY25" s="28">
        <f t="shared" si="9"/>
        <v>88.22709090909089</v>
      </c>
      <c r="AZ25" s="28">
        <f t="shared" si="10"/>
        <v>6.35</v>
      </c>
      <c r="BA25" s="28">
        <f t="shared" si="11"/>
        <v>94.577090909090884</v>
      </c>
      <c r="BB25" s="28">
        <f t="shared" si="0"/>
        <v>22</v>
      </c>
      <c r="BC25" s="28">
        <f t="shared" si="1"/>
        <v>19</v>
      </c>
      <c r="BD25" s="28">
        <f t="shared" si="12"/>
        <v>23</v>
      </c>
    </row>
    <row r="26" spans="1:56" s="27" customFormat="1" hidden="1" x14ac:dyDescent="0.25">
      <c r="A26" s="28" t="s">
        <v>892</v>
      </c>
      <c r="B26" s="28" t="s">
        <v>971</v>
      </c>
      <c r="C26" s="28" t="s">
        <v>972</v>
      </c>
      <c r="D26" s="44">
        <v>63.866666666666703</v>
      </c>
      <c r="E26" s="28" t="s">
        <v>65</v>
      </c>
      <c r="F26" s="28">
        <v>12</v>
      </c>
      <c r="G26" s="28" t="s">
        <v>169</v>
      </c>
      <c r="H26" s="28">
        <v>7</v>
      </c>
      <c r="I26" s="28">
        <v>1.95</v>
      </c>
      <c r="J26" s="28"/>
      <c r="K26" s="28"/>
      <c r="L26" s="28"/>
      <c r="M26" s="31"/>
      <c r="N26" s="28">
        <f t="shared" si="2"/>
        <v>20.95</v>
      </c>
      <c r="O26" s="28">
        <f t="shared" si="3"/>
        <v>25.445000000000011</v>
      </c>
      <c r="P26" s="28">
        <v>3.9550000000000001</v>
      </c>
      <c r="Q26" s="28">
        <f t="shared" si="4"/>
        <v>89.55</v>
      </c>
      <c r="R26" s="28"/>
      <c r="S26" s="31"/>
      <c r="T26" s="28">
        <f t="shared" si="5"/>
        <v>53.73</v>
      </c>
      <c r="U26" s="28">
        <v>69.5</v>
      </c>
      <c r="V26" s="46">
        <v>6.95</v>
      </c>
      <c r="W26" s="28" t="s">
        <v>952</v>
      </c>
      <c r="X26" s="28">
        <v>14.6</v>
      </c>
      <c r="Y26" s="28"/>
      <c r="Z26" s="28"/>
      <c r="AA26" s="45"/>
      <c r="AB26" s="50"/>
      <c r="AC26" s="28">
        <f t="shared" si="6"/>
        <v>14.6</v>
      </c>
      <c r="AD26" s="28"/>
      <c r="AE26" s="31"/>
      <c r="AF26" s="28"/>
      <c r="AG26" s="31"/>
      <c r="AH26" s="28">
        <f t="shared" si="14"/>
        <v>0</v>
      </c>
      <c r="AI26" s="28" t="s">
        <v>973</v>
      </c>
      <c r="AJ26" s="28" t="s">
        <v>973</v>
      </c>
      <c r="AK26" s="31">
        <v>3.65</v>
      </c>
      <c r="AL26" s="28"/>
      <c r="AM26" s="31"/>
      <c r="AN26" s="28" t="s">
        <v>546</v>
      </c>
      <c r="AO26" s="31">
        <v>0.05</v>
      </c>
      <c r="AP26" s="28">
        <f t="shared" si="13"/>
        <v>3.6999999999999997</v>
      </c>
      <c r="AQ26" s="28"/>
      <c r="AR26" s="31"/>
      <c r="AS26" s="28"/>
      <c r="AT26" s="28"/>
      <c r="AU26" s="28"/>
      <c r="AV26" s="28"/>
      <c r="AW26" s="28"/>
      <c r="AX26" s="31">
        <f t="shared" si="8"/>
        <v>0</v>
      </c>
      <c r="AY26" s="28">
        <f t="shared" si="9"/>
        <v>86.125000000000014</v>
      </c>
      <c r="AZ26" s="28">
        <f t="shared" si="10"/>
        <v>18.3</v>
      </c>
      <c r="BA26" s="28">
        <f t="shared" si="11"/>
        <v>104.42500000000001</v>
      </c>
      <c r="BB26" s="28">
        <f t="shared" si="0"/>
        <v>24</v>
      </c>
      <c r="BC26" s="28">
        <f t="shared" si="1"/>
        <v>7</v>
      </c>
      <c r="BD26" s="28">
        <f t="shared" si="12"/>
        <v>25</v>
      </c>
    </row>
    <row r="27" spans="1:56" s="27" customFormat="1" hidden="1" x14ac:dyDescent="0.25">
      <c r="A27" s="28" t="s">
        <v>892</v>
      </c>
      <c r="B27" s="28" t="s">
        <v>974</v>
      </c>
      <c r="C27" s="28" t="s">
        <v>975</v>
      </c>
      <c r="D27" s="44">
        <v>62.654545454545499</v>
      </c>
      <c r="E27" s="28" t="s">
        <v>65</v>
      </c>
      <c r="F27" s="28">
        <v>12</v>
      </c>
      <c r="G27" s="28" t="s">
        <v>169</v>
      </c>
      <c r="H27" s="28">
        <v>7</v>
      </c>
      <c r="I27" s="28"/>
      <c r="J27" s="28"/>
      <c r="K27" s="28"/>
      <c r="L27" s="28"/>
      <c r="M27" s="31"/>
      <c r="N27" s="28">
        <f t="shared" si="2"/>
        <v>19</v>
      </c>
      <c r="O27" s="28">
        <f t="shared" si="3"/>
        <v>24.49636363636365</v>
      </c>
      <c r="P27" s="28">
        <v>2.4649999999999999</v>
      </c>
      <c r="Q27" s="28">
        <f t="shared" si="4"/>
        <v>74.650000000000006</v>
      </c>
      <c r="R27" s="28"/>
      <c r="S27" s="31"/>
      <c r="T27" s="28">
        <f t="shared" si="5"/>
        <v>44.79</v>
      </c>
      <c r="U27" s="28">
        <v>75.5</v>
      </c>
      <c r="V27" s="46">
        <v>7.55</v>
      </c>
      <c r="W27" s="28"/>
      <c r="X27" s="28"/>
      <c r="Y27" s="28"/>
      <c r="Z27" s="28"/>
      <c r="AA27" s="45"/>
      <c r="AB27" s="50"/>
      <c r="AC27" s="28">
        <f t="shared" si="6"/>
        <v>0</v>
      </c>
      <c r="AD27" s="28"/>
      <c r="AE27" s="31"/>
      <c r="AF27" s="28"/>
      <c r="AG27" s="31"/>
      <c r="AH27" s="28">
        <f t="shared" si="14"/>
        <v>0</v>
      </c>
      <c r="AI27" s="28" t="s">
        <v>638</v>
      </c>
      <c r="AJ27" s="28" t="s">
        <v>638</v>
      </c>
      <c r="AK27" s="31">
        <v>1</v>
      </c>
      <c r="AL27" s="28"/>
      <c r="AM27" s="31"/>
      <c r="AN27" s="28" t="s">
        <v>546</v>
      </c>
      <c r="AO27" s="31">
        <v>0.05</v>
      </c>
      <c r="AP27" s="28">
        <f t="shared" si="13"/>
        <v>1.05</v>
      </c>
      <c r="AQ27" s="28"/>
      <c r="AR27" s="31"/>
      <c r="AS27" s="28"/>
      <c r="AT27" s="28"/>
      <c r="AU27" s="28"/>
      <c r="AV27" s="28"/>
      <c r="AW27" s="28"/>
      <c r="AX27" s="31">
        <f t="shared" si="8"/>
        <v>0</v>
      </c>
      <c r="AY27" s="28">
        <f t="shared" si="9"/>
        <v>76.836363636363643</v>
      </c>
      <c r="AZ27" s="28">
        <f t="shared" si="10"/>
        <v>1.05</v>
      </c>
      <c r="BA27" s="28">
        <f t="shared" si="11"/>
        <v>77.88636363636364</v>
      </c>
      <c r="BB27" s="28">
        <f t="shared" si="0"/>
        <v>113</v>
      </c>
      <c r="BC27" s="28">
        <f t="shared" si="1"/>
        <v>100</v>
      </c>
      <c r="BD27" s="28">
        <f t="shared" si="12"/>
        <v>113</v>
      </c>
    </row>
    <row r="28" spans="1:56" s="27" customFormat="1" hidden="1" x14ac:dyDescent="0.25">
      <c r="A28" s="28" t="s">
        <v>892</v>
      </c>
      <c r="B28" s="28" t="s">
        <v>976</v>
      </c>
      <c r="C28" s="28" t="s">
        <v>977</v>
      </c>
      <c r="D28" s="44">
        <v>63.542424242424197</v>
      </c>
      <c r="E28" s="28" t="s">
        <v>65</v>
      </c>
      <c r="F28" s="28">
        <v>12</v>
      </c>
      <c r="G28" s="28" t="s">
        <v>169</v>
      </c>
      <c r="H28" s="28">
        <v>7</v>
      </c>
      <c r="I28" s="28"/>
      <c r="J28" s="28"/>
      <c r="K28" s="28"/>
      <c r="L28" s="28"/>
      <c r="M28" s="31"/>
      <c r="N28" s="28">
        <f t="shared" si="2"/>
        <v>19</v>
      </c>
      <c r="O28" s="28">
        <f t="shared" si="3"/>
        <v>24.762727272727261</v>
      </c>
      <c r="P28" s="28">
        <v>2.6909999999999998</v>
      </c>
      <c r="Q28" s="28">
        <f t="shared" si="4"/>
        <v>76.91</v>
      </c>
      <c r="R28" s="28"/>
      <c r="S28" s="31"/>
      <c r="T28" s="28">
        <f t="shared" si="5"/>
        <v>46.145999999999994</v>
      </c>
      <c r="U28" s="28">
        <v>81</v>
      </c>
      <c r="V28" s="46">
        <v>8.1</v>
      </c>
      <c r="W28" s="28"/>
      <c r="X28" s="28"/>
      <c r="Y28" s="28"/>
      <c r="Z28" s="28"/>
      <c r="AA28" s="45"/>
      <c r="AB28" s="50"/>
      <c r="AC28" s="28">
        <f t="shared" si="6"/>
        <v>0</v>
      </c>
      <c r="AD28" s="28"/>
      <c r="AE28" s="31"/>
      <c r="AF28" s="28"/>
      <c r="AG28" s="31"/>
      <c r="AH28" s="28">
        <f t="shared" si="14"/>
        <v>0</v>
      </c>
      <c r="AI28" s="28" t="s">
        <v>978</v>
      </c>
      <c r="AJ28" s="28" t="s">
        <v>214</v>
      </c>
      <c r="AK28" s="31">
        <v>1.5</v>
      </c>
      <c r="AL28" s="28"/>
      <c r="AM28" s="31"/>
      <c r="AN28" s="28" t="s">
        <v>546</v>
      </c>
      <c r="AO28" s="31">
        <v>0.05</v>
      </c>
      <c r="AP28" s="28">
        <f t="shared" si="13"/>
        <v>1.55</v>
      </c>
      <c r="AQ28" s="28" t="s">
        <v>83</v>
      </c>
      <c r="AR28" s="31">
        <v>0.5</v>
      </c>
      <c r="AS28" s="28"/>
      <c r="AT28" s="28"/>
      <c r="AU28" s="28"/>
      <c r="AV28" s="28"/>
      <c r="AW28" s="28"/>
      <c r="AX28" s="31">
        <f t="shared" si="8"/>
        <v>0.5</v>
      </c>
      <c r="AY28" s="28">
        <f t="shared" si="9"/>
        <v>79.008727272727242</v>
      </c>
      <c r="AZ28" s="28">
        <f t="shared" si="10"/>
        <v>2.0499999999999998</v>
      </c>
      <c r="BA28" s="28">
        <f t="shared" si="11"/>
        <v>81.058727272727239</v>
      </c>
      <c r="BB28" s="28">
        <f t="shared" si="0"/>
        <v>99</v>
      </c>
      <c r="BC28" s="28">
        <f t="shared" si="1"/>
        <v>72</v>
      </c>
      <c r="BD28" s="28">
        <f t="shared" si="12"/>
        <v>99</v>
      </c>
    </row>
    <row r="29" spans="1:56" s="27" customFormat="1" hidden="1" x14ac:dyDescent="0.25">
      <c r="A29" s="28" t="s">
        <v>892</v>
      </c>
      <c r="B29" s="28" t="s">
        <v>979</v>
      </c>
      <c r="C29" s="28" t="s">
        <v>980</v>
      </c>
      <c r="D29" s="44">
        <v>63.2424242424242</v>
      </c>
      <c r="E29" s="28" t="s">
        <v>65</v>
      </c>
      <c r="F29" s="28">
        <v>12</v>
      </c>
      <c r="G29" s="28" t="s">
        <v>169</v>
      </c>
      <c r="H29" s="28">
        <v>7</v>
      </c>
      <c r="I29" s="28"/>
      <c r="J29" s="28"/>
      <c r="K29" s="28"/>
      <c r="L29" s="28"/>
      <c r="M29" s="31"/>
      <c r="N29" s="28">
        <f t="shared" si="2"/>
        <v>19</v>
      </c>
      <c r="O29" s="28">
        <f t="shared" si="3"/>
        <v>24.672727272727258</v>
      </c>
      <c r="P29" s="28">
        <v>2.839</v>
      </c>
      <c r="Q29" s="28">
        <f t="shared" si="4"/>
        <v>78.39</v>
      </c>
      <c r="R29" s="28"/>
      <c r="S29" s="31"/>
      <c r="T29" s="28">
        <f t="shared" si="5"/>
        <v>47.033999999999999</v>
      </c>
      <c r="U29" s="28">
        <v>74</v>
      </c>
      <c r="V29" s="46">
        <v>7.4</v>
      </c>
      <c r="W29" s="28"/>
      <c r="X29" s="28"/>
      <c r="Y29" s="28"/>
      <c r="Z29" s="28"/>
      <c r="AA29" s="45"/>
      <c r="AB29" s="50"/>
      <c r="AC29" s="28">
        <f t="shared" si="6"/>
        <v>0</v>
      </c>
      <c r="AD29" s="28"/>
      <c r="AE29" s="31"/>
      <c r="AF29" s="28"/>
      <c r="AG29" s="31"/>
      <c r="AH29" s="28">
        <f t="shared" si="14"/>
        <v>0</v>
      </c>
      <c r="AI29" s="28" t="s">
        <v>1331</v>
      </c>
      <c r="AJ29" s="28" t="s">
        <v>1331</v>
      </c>
      <c r="AK29" s="31">
        <v>1</v>
      </c>
      <c r="AL29" s="28"/>
      <c r="AM29" s="31"/>
      <c r="AN29" s="28" t="s">
        <v>546</v>
      </c>
      <c r="AO29" s="31">
        <v>0.05</v>
      </c>
      <c r="AP29" s="28">
        <f t="shared" si="13"/>
        <v>1.05</v>
      </c>
      <c r="AQ29" s="28"/>
      <c r="AR29" s="31"/>
      <c r="AS29" s="28"/>
      <c r="AT29" s="28"/>
      <c r="AU29" s="28"/>
      <c r="AV29" s="28"/>
      <c r="AW29" s="28"/>
      <c r="AX29" s="31">
        <f t="shared" si="8"/>
        <v>0</v>
      </c>
      <c r="AY29" s="28">
        <f t="shared" si="9"/>
        <v>79.106727272727255</v>
      </c>
      <c r="AZ29" s="28">
        <f t="shared" si="10"/>
        <v>1.05</v>
      </c>
      <c r="BA29" s="28">
        <f t="shared" si="11"/>
        <v>80.156727272727252</v>
      </c>
      <c r="BB29" s="28">
        <f t="shared" si="0"/>
        <v>89</v>
      </c>
      <c r="BC29" s="28">
        <f t="shared" si="1"/>
        <v>83</v>
      </c>
      <c r="BD29" s="28">
        <f t="shared" si="12"/>
        <v>89</v>
      </c>
    </row>
    <row r="30" spans="1:56" s="27" customFormat="1" hidden="1" x14ac:dyDescent="0.25">
      <c r="A30" s="28" t="s">
        <v>892</v>
      </c>
      <c r="B30" s="28" t="s">
        <v>981</v>
      </c>
      <c r="C30" s="28" t="s">
        <v>982</v>
      </c>
      <c r="D30" s="44">
        <v>63.457575757575803</v>
      </c>
      <c r="E30" s="28" t="s">
        <v>65</v>
      </c>
      <c r="F30" s="28">
        <v>12</v>
      </c>
      <c r="G30" s="28" t="s">
        <v>169</v>
      </c>
      <c r="H30" s="28">
        <v>7</v>
      </c>
      <c r="I30" s="28"/>
      <c r="J30" s="28"/>
      <c r="K30" s="28"/>
      <c r="L30" s="28"/>
      <c r="M30" s="31"/>
      <c r="N30" s="28">
        <f t="shared" si="2"/>
        <v>19</v>
      </c>
      <c r="O30" s="28">
        <f t="shared" si="3"/>
        <v>24.737272727272739</v>
      </c>
      <c r="P30" s="28">
        <v>2.4319999999999999</v>
      </c>
      <c r="Q30" s="28">
        <f t="shared" si="4"/>
        <v>74.319999999999993</v>
      </c>
      <c r="R30" s="28"/>
      <c r="S30" s="31"/>
      <c r="T30" s="28">
        <f t="shared" si="5"/>
        <v>44.591999999999992</v>
      </c>
      <c r="U30" s="28">
        <v>75.5</v>
      </c>
      <c r="V30" s="46">
        <v>7.55</v>
      </c>
      <c r="W30" s="28"/>
      <c r="X30" s="28"/>
      <c r="Y30" s="28"/>
      <c r="Z30" s="28"/>
      <c r="AA30" s="45"/>
      <c r="AB30" s="50"/>
      <c r="AC30" s="28">
        <f t="shared" si="6"/>
        <v>0</v>
      </c>
      <c r="AD30" s="28"/>
      <c r="AE30" s="31"/>
      <c r="AF30" s="28"/>
      <c r="AG30" s="31"/>
      <c r="AH30" s="28">
        <f t="shared" si="14"/>
        <v>0</v>
      </c>
      <c r="AI30" s="28"/>
      <c r="AJ30" s="28"/>
      <c r="AK30" s="31"/>
      <c r="AL30" s="28"/>
      <c r="AM30" s="31"/>
      <c r="AN30" s="28" t="s">
        <v>546</v>
      </c>
      <c r="AO30" s="31">
        <v>0.05</v>
      </c>
      <c r="AP30" s="28">
        <f t="shared" si="13"/>
        <v>0.05</v>
      </c>
      <c r="AQ30" s="28"/>
      <c r="AR30" s="31"/>
      <c r="AS30" s="28"/>
      <c r="AT30" s="28"/>
      <c r="AU30" s="28"/>
      <c r="AV30" s="28"/>
      <c r="AW30" s="28"/>
      <c r="AX30" s="31">
        <f t="shared" si="8"/>
        <v>0</v>
      </c>
      <c r="AY30" s="28">
        <f t="shared" si="9"/>
        <v>76.879272727272721</v>
      </c>
      <c r="AZ30" s="28">
        <f t="shared" si="10"/>
        <v>0.05</v>
      </c>
      <c r="BA30" s="28">
        <f t="shared" si="11"/>
        <v>76.929272727272718</v>
      </c>
      <c r="BB30" s="28">
        <f t="shared" si="0"/>
        <v>115</v>
      </c>
      <c r="BC30" s="28">
        <f t="shared" si="1"/>
        <v>108</v>
      </c>
      <c r="BD30" s="28">
        <f t="shared" si="12"/>
        <v>115</v>
      </c>
    </row>
    <row r="31" spans="1:56" s="27" customFormat="1" hidden="1" x14ac:dyDescent="0.25">
      <c r="A31" s="28" t="s">
        <v>892</v>
      </c>
      <c r="B31" s="28" t="s">
        <v>983</v>
      </c>
      <c r="C31" s="28" t="s">
        <v>984</v>
      </c>
      <c r="D31" s="44">
        <v>63.2545454545455</v>
      </c>
      <c r="E31" s="28" t="s">
        <v>65</v>
      </c>
      <c r="F31" s="28">
        <v>12</v>
      </c>
      <c r="G31" s="28" t="s">
        <v>169</v>
      </c>
      <c r="H31" s="28">
        <v>7</v>
      </c>
      <c r="I31" s="28"/>
      <c r="J31" s="28"/>
      <c r="K31" s="28"/>
      <c r="L31" s="28"/>
      <c r="M31" s="31"/>
      <c r="N31" s="28">
        <f t="shared" si="2"/>
        <v>19</v>
      </c>
      <c r="O31" s="28">
        <f t="shared" si="3"/>
        <v>24.67636363636365</v>
      </c>
      <c r="P31" s="28">
        <v>3.4159999999999999</v>
      </c>
      <c r="Q31" s="28">
        <f t="shared" si="4"/>
        <v>84.16</v>
      </c>
      <c r="R31" s="28"/>
      <c r="S31" s="31"/>
      <c r="T31" s="28">
        <f t="shared" si="5"/>
        <v>50.495999999999995</v>
      </c>
      <c r="U31" s="28">
        <v>75</v>
      </c>
      <c r="V31" s="46">
        <v>7.5</v>
      </c>
      <c r="W31" s="28"/>
      <c r="X31" s="28"/>
      <c r="Y31" s="28"/>
      <c r="Z31" s="28"/>
      <c r="AA31" s="45"/>
      <c r="AB31" s="50"/>
      <c r="AC31" s="28">
        <f t="shared" si="6"/>
        <v>0</v>
      </c>
      <c r="AD31" s="28"/>
      <c r="AE31" s="31"/>
      <c r="AF31" s="28"/>
      <c r="AG31" s="31"/>
      <c r="AH31" s="28">
        <f t="shared" si="14"/>
        <v>0</v>
      </c>
      <c r="AI31" s="28"/>
      <c r="AJ31" s="28"/>
      <c r="AK31" s="31"/>
      <c r="AL31" s="28"/>
      <c r="AM31" s="31"/>
      <c r="AN31" s="28" t="s">
        <v>546</v>
      </c>
      <c r="AO31" s="31">
        <v>0.05</v>
      </c>
      <c r="AP31" s="28">
        <f t="shared" si="13"/>
        <v>0.05</v>
      </c>
      <c r="AQ31" s="28" t="s">
        <v>83</v>
      </c>
      <c r="AR31" s="31">
        <v>0.5</v>
      </c>
      <c r="AS31" s="28"/>
      <c r="AT31" s="28"/>
      <c r="AU31" s="28"/>
      <c r="AV31" s="28"/>
      <c r="AW31" s="28"/>
      <c r="AX31" s="31">
        <f t="shared" si="8"/>
        <v>0.5</v>
      </c>
      <c r="AY31" s="28">
        <f t="shared" si="9"/>
        <v>82.672363636363642</v>
      </c>
      <c r="AZ31" s="28">
        <f t="shared" si="10"/>
        <v>0.55000000000000004</v>
      </c>
      <c r="BA31" s="28">
        <f t="shared" si="11"/>
        <v>83.222363636363639</v>
      </c>
      <c r="BB31" s="28">
        <f t="shared" si="0"/>
        <v>52</v>
      </c>
      <c r="BC31" s="28">
        <f t="shared" si="1"/>
        <v>57</v>
      </c>
      <c r="BD31" s="28">
        <f t="shared" si="12"/>
        <v>52</v>
      </c>
    </row>
    <row r="32" spans="1:56" s="27" customFormat="1" hidden="1" x14ac:dyDescent="0.25">
      <c r="A32" s="28" t="s">
        <v>892</v>
      </c>
      <c r="B32" s="28" t="s">
        <v>985</v>
      </c>
      <c r="C32" s="28" t="s">
        <v>986</v>
      </c>
      <c r="D32" s="44">
        <v>63.542424242424197</v>
      </c>
      <c r="E32" s="28" t="s">
        <v>65</v>
      </c>
      <c r="F32" s="28">
        <v>12</v>
      </c>
      <c r="G32" s="28" t="s">
        <v>169</v>
      </c>
      <c r="H32" s="28">
        <v>7</v>
      </c>
      <c r="I32" s="28"/>
      <c r="J32" s="28"/>
      <c r="K32" s="28"/>
      <c r="L32" s="28"/>
      <c r="M32" s="31"/>
      <c r="N32" s="28">
        <f t="shared" si="2"/>
        <v>19</v>
      </c>
      <c r="O32" s="28">
        <f t="shared" si="3"/>
        <v>24.762727272727261</v>
      </c>
      <c r="P32" s="28">
        <v>2.859</v>
      </c>
      <c r="Q32" s="28">
        <f t="shared" si="4"/>
        <v>78.59</v>
      </c>
      <c r="R32" s="28"/>
      <c r="S32" s="31"/>
      <c r="T32" s="28">
        <f t="shared" si="5"/>
        <v>47.154000000000003</v>
      </c>
      <c r="U32" s="51">
        <v>82.5</v>
      </c>
      <c r="V32" s="52">
        <v>8.25</v>
      </c>
      <c r="W32" s="28"/>
      <c r="X32" s="28"/>
      <c r="Y32" s="28"/>
      <c r="Z32" s="31"/>
      <c r="AA32" s="45"/>
      <c r="AB32" s="50"/>
      <c r="AC32" s="28">
        <f t="shared" si="6"/>
        <v>0</v>
      </c>
      <c r="AD32" s="28"/>
      <c r="AE32" s="31"/>
      <c r="AF32" s="28"/>
      <c r="AG32" s="31"/>
      <c r="AH32" s="28">
        <f t="shared" si="14"/>
        <v>0</v>
      </c>
      <c r="AI32" s="28"/>
      <c r="AJ32" s="28"/>
      <c r="AK32" s="31"/>
      <c r="AL32" s="28"/>
      <c r="AM32" s="31"/>
      <c r="AN32" s="28" t="s">
        <v>546</v>
      </c>
      <c r="AO32" s="31">
        <v>0.05</v>
      </c>
      <c r="AP32" s="28">
        <f t="shared" si="13"/>
        <v>0.05</v>
      </c>
      <c r="AQ32" s="51"/>
      <c r="AR32" s="31"/>
      <c r="AS32" s="51"/>
      <c r="AT32" s="51"/>
      <c r="AU32" s="51"/>
      <c r="AV32" s="28"/>
      <c r="AW32" s="28"/>
      <c r="AX32" s="31">
        <f t="shared" si="8"/>
        <v>0</v>
      </c>
      <c r="AY32" s="28">
        <f t="shared" si="9"/>
        <v>80.166727272727258</v>
      </c>
      <c r="AZ32" s="28">
        <f t="shared" si="10"/>
        <v>0.05</v>
      </c>
      <c r="BA32" s="28">
        <f t="shared" si="11"/>
        <v>80.216727272727255</v>
      </c>
      <c r="BB32" s="28">
        <f t="shared" si="0"/>
        <v>87</v>
      </c>
      <c r="BC32" s="28">
        <f t="shared" si="1"/>
        <v>81</v>
      </c>
      <c r="BD32" s="28">
        <f t="shared" si="12"/>
        <v>87</v>
      </c>
    </row>
    <row r="33" spans="1:56" s="27" customFormat="1" hidden="1" x14ac:dyDescent="0.25">
      <c r="A33" s="28" t="s">
        <v>892</v>
      </c>
      <c r="B33" s="28" t="s">
        <v>987</v>
      </c>
      <c r="C33" s="28" t="s">
        <v>988</v>
      </c>
      <c r="D33" s="44">
        <v>63.566666666666698</v>
      </c>
      <c r="E33" s="28" t="s">
        <v>65</v>
      </c>
      <c r="F33" s="28">
        <v>12</v>
      </c>
      <c r="G33" s="28" t="s">
        <v>169</v>
      </c>
      <c r="H33" s="28">
        <v>7</v>
      </c>
      <c r="I33" s="28"/>
      <c r="J33" s="28"/>
      <c r="K33" s="28"/>
      <c r="L33" s="28"/>
      <c r="M33" s="31"/>
      <c r="N33" s="28">
        <f t="shared" si="2"/>
        <v>19</v>
      </c>
      <c r="O33" s="28">
        <f t="shared" si="3"/>
        <v>24.770000000000007</v>
      </c>
      <c r="P33" s="28">
        <v>2.516</v>
      </c>
      <c r="Q33" s="28">
        <f t="shared" si="4"/>
        <v>75.16</v>
      </c>
      <c r="R33" s="28"/>
      <c r="S33" s="31"/>
      <c r="T33" s="28">
        <f t="shared" si="5"/>
        <v>45.095999999999997</v>
      </c>
      <c r="U33" s="28">
        <v>67.5</v>
      </c>
      <c r="V33" s="46">
        <v>6.75</v>
      </c>
      <c r="W33" s="28"/>
      <c r="X33" s="28"/>
      <c r="Y33" s="28"/>
      <c r="Z33" s="28"/>
      <c r="AA33" s="45"/>
      <c r="AB33" s="50"/>
      <c r="AC33" s="28">
        <f t="shared" si="6"/>
        <v>0</v>
      </c>
      <c r="AD33" s="28"/>
      <c r="AE33" s="31"/>
      <c r="AF33" s="28"/>
      <c r="AG33" s="31"/>
      <c r="AH33" s="28">
        <f t="shared" si="14"/>
        <v>0</v>
      </c>
      <c r="AI33" s="28"/>
      <c r="AJ33" s="28"/>
      <c r="AK33" s="31"/>
      <c r="AL33" s="28"/>
      <c r="AM33" s="31"/>
      <c r="AN33" s="28" t="s">
        <v>546</v>
      </c>
      <c r="AO33" s="31">
        <v>0.05</v>
      </c>
      <c r="AP33" s="28">
        <f t="shared" si="13"/>
        <v>0.05</v>
      </c>
      <c r="AQ33" s="28"/>
      <c r="AR33" s="31"/>
      <c r="AS33" s="28"/>
      <c r="AT33" s="28"/>
      <c r="AU33" s="28"/>
      <c r="AV33" s="28"/>
      <c r="AW33" s="28"/>
      <c r="AX33" s="31">
        <f t="shared" si="8"/>
        <v>0</v>
      </c>
      <c r="AY33" s="28">
        <f t="shared" si="9"/>
        <v>76.616</v>
      </c>
      <c r="AZ33" s="28">
        <f t="shared" si="10"/>
        <v>0.05</v>
      </c>
      <c r="BA33" s="28">
        <f t="shared" si="11"/>
        <v>76.665999999999997</v>
      </c>
      <c r="BB33" s="28">
        <f t="shared" si="0"/>
        <v>108</v>
      </c>
      <c r="BC33" s="28">
        <f t="shared" si="1"/>
        <v>111</v>
      </c>
      <c r="BD33" s="28">
        <f t="shared" si="12"/>
        <v>108</v>
      </c>
    </row>
    <row r="34" spans="1:56" s="27" customFormat="1" hidden="1" x14ac:dyDescent="0.25">
      <c r="A34" s="28" t="s">
        <v>892</v>
      </c>
      <c r="B34" s="28" t="s">
        <v>989</v>
      </c>
      <c r="C34" s="28" t="s">
        <v>990</v>
      </c>
      <c r="D34" s="44">
        <v>62.954545454545503</v>
      </c>
      <c r="E34" s="28" t="s">
        <v>65</v>
      </c>
      <c r="F34" s="28">
        <v>12</v>
      </c>
      <c r="G34" s="28" t="s">
        <v>169</v>
      </c>
      <c r="H34" s="28">
        <v>7</v>
      </c>
      <c r="I34" s="28"/>
      <c r="J34" s="28"/>
      <c r="K34" s="28"/>
      <c r="L34" s="28"/>
      <c r="M34" s="31"/>
      <c r="N34" s="28">
        <f t="shared" si="2"/>
        <v>19</v>
      </c>
      <c r="O34" s="28">
        <f t="shared" si="3"/>
        <v>24.586363636363647</v>
      </c>
      <c r="P34" s="28">
        <v>2.5099999999999998</v>
      </c>
      <c r="Q34" s="28">
        <f t="shared" si="4"/>
        <v>75.099999999999994</v>
      </c>
      <c r="R34" s="28"/>
      <c r="S34" s="31"/>
      <c r="T34" s="28">
        <f t="shared" si="5"/>
        <v>45.059999999999995</v>
      </c>
      <c r="U34" s="28">
        <v>67.5</v>
      </c>
      <c r="V34" s="46">
        <v>6.75</v>
      </c>
      <c r="W34" s="28"/>
      <c r="X34" s="28"/>
      <c r="Y34" s="28"/>
      <c r="Z34" s="28"/>
      <c r="AA34" s="45"/>
      <c r="AB34" s="50"/>
      <c r="AC34" s="28">
        <f t="shared" si="6"/>
        <v>0</v>
      </c>
      <c r="AD34" s="28"/>
      <c r="AE34" s="31"/>
      <c r="AF34" s="28"/>
      <c r="AG34" s="31"/>
      <c r="AH34" s="28">
        <f t="shared" si="14"/>
        <v>0</v>
      </c>
      <c r="AI34" s="28"/>
      <c r="AJ34" s="28"/>
      <c r="AK34" s="31"/>
      <c r="AL34" s="28"/>
      <c r="AM34" s="31"/>
      <c r="AN34" s="28" t="s">
        <v>546</v>
      </c>
      <c r="AO34" s="31">
        <v>0.05</v>
      </c>
      <c r="AP34" s="28">
        <f t="shared" si="13"/>
        <v>0.05</v>
      </c>
      <c r="AQ34" s="28"/>
      <c r="AR34" s="31"/>
      <c r="AS34" s="28"/>
      <c r="AT34" s="28"/>
      <c r="AU34" s="28"/>
      <c r="AV34" s="28"/>
      <c r="AW34" s="28"/>
      <c r="AX34" s="31">
        <f t="shared" si="8"/>
        <v>0</v>
      </c>
      <c r="AY34" s="28">
        <f t="shared" si="9"/>
        <v>76.396363636363645</v>
      </c>
      <c r="AZ34" s="28">
        <f t="shared" si="10"/>
        <v>0.05</v>
      </c>
      <c r="BA34" s="28">
        <f t="shared" si="11"/>
        <v>76.446363636363643</v>
      </c>
      <c r="BB34" s="28">
        <f t="shared" si="0"/>
        <v>109</v>
      </c>
      <c r="BC34" s="28">
        <f t="shared" si="1"/>
        <v>114</v>
      </c>
      <c r="BD34" s="28">
        <f t="shared" si="12"/>
        <v>109</v>
      </c>
    </row>
    <row r="35" spans="1:56" s="27" customFormat="1" hidden="1" x14ac:dyDescent="0.25">
      <c r="A35" s="28" t="s">
        <v>892</v>
      </c>
      <c r="B35" s="28" t="s">
        <v>991</v>
      </c>
      <c r="C35" s="28" t="s">
        <v>992</v>
      </c>
      <c r="D35" s="44">
        <v>63.554545454545398</v>
      </c>
      <c r="E35" s="28" t="s">
        <v>65</v>
      </c>
      <c r="F35" s="28">
        <v>12</v>
      </c>
      <c r="G35" s="28" t="s">
        <v>169</v>
      </c>
      <c r="H35" s="28">
        <v>7</v>
      </c>
      <c r="I35" s="28">
        <v>2.25</v>
      </c>
      <c r="J35" s="28"/>
      <c r="K35" s="28"/>
      <c r="L35" s="28"/>
      <c r="M35" s="31"/>
      <c r="N35" s="28">
        <f t="shared" si="2"/>
        <v>21.25</v>
      </c>
      <c r="O35" s="28">
        <f t="shared" si="3"/>
        <v>25.441363636363622</v>
      </c>
      <c r="P35" s="28">
        <v>3.6110000000000002</v>
      </c>
      <c r="Q35" s="28">
        <f t="shared" si="4"/>
        <v>86.11</v>
      </c>
      <c r="R35" s="28"/>
      <c r="S35" s="31"/>
      <c r="T35" s="28">
        <f t="shared" si="5"/>
        <v>51.665999999999997</v>
      </c>
      <c r="U35" s="28">
        <v>75</v>
      </c>
      <c r="V35" s="46">
        <v>7.5</v>
      </c>
      <c r="W35" s="28" t="s">
        <v>993</v>
      </c>
      <c r="X35" s="28">
        <v>0.4</v>
      </c>
      <c r="Y35" s="28"/>
      <c r="Z35" s="28"/>
      <c r="AA35" s="45"/>
      <c r="AB35" s="50"/>
      <c r="AC35" s="28">
        <f t="shared" si="6"/>
        <v>0.4</v>
      </c>
      <c r="AD35" s="28"/>
      <c r="AE35" s="31"/>
      <c r="AF35" s="28"/>
      <c r="AG35" s="31"/>
      <c r="AH35" s="28">
        <f t="shared" si="14"/>
        <v>0</v>
      </c>
      <c r="AI35" s="28" t="s">
        <v>153</v>
      </c>
      <c r="AJ35" s="28" t="s">
        <v>153</v>
      </c>
      <c r="AK35" s="31">
        <v>0.5</v>
      </c>
      <c r="AL35" s="28"/>
      <c r="AM35" s="31"/>
      <c r="AN35" s="28" t="s">
        <v>546</v>
      </c>
      <c r="AO35" s="31">
        <v>0.05</v>
      </c>
      <c r="AP35" s="28">
        <f t="shared" si="13"/>
        <v>0.55000000000000004</v>
      </c>
      <c r="AQ35" s="28"/>
      <c r="AR35" s="31"/>
      <c r="AS35" s="28"/>
      <c r="AT35" s="28"/>
      <c r="AU35" s="28"/>
      <c r="AV35" s="28"/>
      <c r="AW35" s="28"/>
      <c r="AX35" s="31">
        <f t="shared" si="8"/>
        <v>0</v>
      </c>
      <c r="AY35" s="28">
        <f t="shared" si="9"/>
        <v>84.607363636363615</v>
      </c>
      <c r="AZ35" s="28">
        <f t="shared" si="10"/>
        <v>0.95000000000000007</v>
      </c>
      <c r="BA35" s="28">
        <f t="shared" si="11"/>
        <v>85.557363636363618</v>
      </c>
      <c r="BB35" s="28">
        <f t="shared" si="0"/>
        <v>41</v>
      </c>
      <c r="BC35" s="28">
        <f t="shared" si="1"/>
        <v>42</v>
      </c>
      <c r="BD35" s="28">
        <f t="shared" si="12"/>
        <v>42</v>
      </c>
    </row>
    <row r="36" spans="1:56" s="27" customFormat="1" hidden="1" x14ac:dyDescent="0.25">
      <c r="A36" s="28" t="s">
        <v>892</v>
      </c>
      <c r="B36" s="28" t="s">
        <v>994</v>
      </c>
      <c r="C36" s="28" t="s">
        <v>995</v>
      </c>
      <c r="D36" s="44">
        <v>63.554545454545398</v>
      </c>
      <c r="E36" s="28" t="s">
        <v>65</v>
      </c>
      <c r="F36" s="28">
        <v>12</v>
      </c>
      <c r="G36" s="28" t="s">
        <v>65</v>
      </c>
      <c r="H36" s="28">
        <v>9</v>
      </c>
      <c r="I36" s="28"/>
      <c r="J36" s="28"/>
      <c r="K36" s="28"/>
      <c r="L36" s="28"/>
      <c r="M36" s="31"/>
      <c r="N36" s="28">
        <f t="shared" ref="N36:N67" si="15">(F36+H36+I36+K36+M36)</f>
        <v>21</v>
      </c>
      <c r="O36" s="28">
        <f t="shared" ref="O36:O67" si="16">(D36+N36)*0.3</f>
        <v>25.366363636363619</v>
      </c>
      <c r="P36" s="28">
        <v>3.7029999999999998</v>
      </c>
      <c r="Q36" s="28">
        <f t="shared" ref="Q36:Q67" si="17">P36*10+50</f>
        <v>87.03</v>
      </c>
      <c r="R36" s="28"/>
      <c r="S36" s="31"/>
      <c r="T36" s="28">
        <f t="shared" ref="T36:T67" si="18">(Q36+S36)*0.6</f>
        <v>52.217999999999996</v>
      </c>
      <c r="U36" s="28">
        <v>70.5</v>
      </c>
      <c r="V36" s="46">
        <v>7.05</v>
      </c>
      <c r="W36" s="28"/>
      <c r="X36" s="28"/>
      <c r="Y36" s="28"/>
      <c r="Z36" s="28"/>
      <c r="AA36" s="45"/>
      <c r="AB36" s="50"/>
      <c r="AC36" s="28">
        <f t="shared" ref="AC36:AC67" si="19">AB36+X36+Z36</f>
        <v>0</v>
      </c>
      <c r="AD36" s="28"/>
      <c r="AE36" s="31"/>
      <c r="AF36" s="28"/>
      <c r="AG36" s="31"/>
      <c r="AH36" s="28">
        <f t="shared" si="14"/>
        <v>0</v>
      </c>
      <c r="AI36" s="28"/>
      <c r="AJ36" s="28"/>
      <c r="AK36" s="31"/>
      <c r="AL36" s="28"/>
      <c r="AM36" s="31"/>
      <c r="AN36" s="28" t="s">
        <v>546</v>
      </c>
      <c r="AO36" s="31">
        <v>0.05</v>
      </c>
      <c r="AP36" s="28">
        <f t="shared" si="13"/>
        <v>0.05</v>
      </c>
      <c r="AQ36" s="28"/>
      <c r="AR36" s="31"/>
      <c r="AS36" s="28"/>
      <c r="AT36" s="28"/>
      <c r="AU36" s="28"/>
      <c r="AV36" s="28"/>
      <c r="AW36" s="28"/>
      <c r="AX36" s="31">
        <f t="shared" ref="AX36:AX67" si="20">AU36+AW36+AR36</f>
        <v>0</v>
      </c>
      <c r="AY36" s="28">
        <f t="shared" ref="AY36:AY67" si="21">O36+T36+V36</f>
        <v>84.634363636363616</v>
      </c>
      <c r="AZ36" s="28">
        <f t="shared" ref="AZ36:AZ67" si="22">AC36+AH36+AP36+AX36</f>
        <v>0.05</v>
      </c>
      <c r="BA36" s="28">
        <f t="shared" ref="BA36:BA67" si="23">AY36+AZ36</f>
        <v>84.684363636363614</v>
      </c>
      <c r="BB36" s="28">
        <f t="shared" si="0"/>
        <v>36</v>
      </c>
      <c r="BC36" s="28">
        <f t="shared" si="1"/>
        <v>47</v>
      </c>
      <c r="BD36" s="28">
        <f t="shared" si="12"/>
        <v>36</v>
      </c>
    </row>
    <row r="37" spans="1:56" s="27" customFormat="1" x14ac:dyDescent="0.25">
      <c r="A37" s="28" t="s">
        <v>996</v>
      </c>
      <c r="B37" s="28" t="s">
        <v>997</v>
      </c>
      <c r="C37" s="28" t="s">
        <v>998</v>
      </c>
      <c r="D37" s="44">
        <v>62.509090909090901</v>
      </c>
      <c r="E37" s="28" t="s">
        <v>65</v>
      </c>
      <c r="F37" s="28">
        <v>12</v>
      </c>
      <c r="G37" s="28" t="s">
        <v>64</v>
      </c>
      <c r="H37" s="28">
        <v>8</v>
      </c>
      <c r="I37" s="28"/>
      <c r="J37" s="28"/>
      <c r="K37" s="28"/>
      <c r="L37" s="28"/>
      <c r="M37" s="31"/>
      <c r="N37" s="28">
        <f t="shared" si="15"/>
        <v>20</v>
      </c>
      <c r="O37" s="28">
        <f t="shared" si="16"/>
        <v>24.75272727272727</v>
      </c>
      <c r="P37" s="28">
        <v>1.3779999999999999</v>
      </c>
      <c r="Q37" s="28">
        <f t="shared" si="17"/>
        <v>63.78</v>
      </c>
      <c r="R37" s="28"/>
      <c r="S37" s="31"/>
      <c r="T37" s="28">
        <f t="shared" si="18"/>
        <v>38.268000000000001</v>
      </c>
      <c r="U37" s="28">
        <v>50</v>
      </c>
      <c r="V37" s="46">
        <v>5</v>
      </c>
      <c r="W37" s="28"/>
      <c r="X37" s="28"/>
      <c r="Y37" s="28"/>
      <c r="Z37" s="28"/>
      <c r="AA37" s="45"/>
      <c r="AB37" s="50"/>
      <c r="AC37" s="28">
        <f t="shared" si="19"/>
        <v>0</v>
      </c>
      <c r="AD37" s="28"/>
      <c r="AE37" s="31"/>
      <c r="AF37" s="28"/>
      <c r="AG37" s="31"/>
      <c r="AH37" s="28">
        <f t="shared" si="14"/>
        <v>0</v>
      </c>
      <c r="AI37" s="28"/>
      <c r="AJ37" s="28"/>
      <c r="AK37" s="31"/>
      <c r="AL37" s="28"/>
      <c r="AM37" s="31"/>
      <c r="AN37" s="28"/>
      <c r="AO37" s="31"/>
      <c r="AP37" s="28">
        <f t="shared" si="13"/>
        <v>0</v>
      </c>
      <c r="AQ37" s="28"/>
      <c r="AR37" s="31"/>
      <c r="AS37" s="28"/>
      <c r="AT37" s="28"/>
      <c r="AU37" s="28"/>
      <c r="AV37" s="28"/>
      <c r="AW37" s="28"/>
      <c r="AX37" s="31">
        <f t="shared" si="20"/>
        <v>0</v>
      </c>
      <c r="AY37" s="28">
        <f t="shared" si="21"/>
        <v>68.020727272727271</v>
      </c>
      <c r="AZ37" s="28">
        <f t="shared" si="22"/>
        <v>0</v>
      </c>
      <c r="BA37" s="28">
        <f t="shared" si="23"/>
        <v>68.020727272727271</v>
      </c>
      <c r="BB37" s="28">
        <f t="shared" ref="BB37:BB68" si="24">RANK(P37,P:P)</f>
        <v>132</v>
      </c>
      <c r="BC37" s="28">
        <f t="shared" ref="BC37:BC68" si="25">RANK(BA37,BA:BA)</f>
        <v>132</v>
      </c>
      <c r="BD37" s="28">
        <f t="shared" si="12"/>
        <v>132</v>
      </c>
    </row>
    <row r="38" spans="1:56" s="27" customFormat="1" x14ac:dyDescent="0.25">
      <c r="A38" s="28" t="s">
        <v>996</v>
      </c>
      <c r="B38" s="28" t="s">
        <v>999</v>
      </c>
      <c r="C38" s="28" t="s">
        <v>1000</v>
      </c>
      <c r="D38" s="44">
        <v>62.387878787878797</v>
      </c>
      <c r="E38" s="28" t="s">
        <v>65</v>
      </c>
      <c r="F38" s="28">
        <v>12</v>
      </c>
      <c r="G38" s="28" t="s">
        <v>64</v>
      </c>
      <c r="H38" s="28">
        <v>8</v>
      </c>
      <c r="I38" s="28"/>
      <c r="J38" s="28"/>
      <c r="K38" s="28"/>
      <c r="L38" s="28"/>
      <c r="M38" s="31"/>
      <c r="N38" s="28">
        <f t="shared" si="15"/>
        <v>20</v>
      </c>
      <c r="O38" s="28">
        <f t="shared" si="16"/>
        <v>24.716363636363642</v>
      </c>
      <c r="P38" s="28">
        <v>2.0190000000000001</v>
      </c>
      <c r="Q38" s="28">
        <f t="shared" si="17"/>
        <v>70.19</v>
      </c>
      <c r="R38" s="28"/>
      <c r="S38" s="31"/>
      <c r="T38" s="28">
        <f t="shared" si="18"/>
        <v>42.113999999999997</v>
      </c>
      <c r="U38" s="28" t="e">
        <v>#N/A</v>
      </c>
      <c r="V38" s="46"/>
      <c r="W38" s="28"/>
      <c r="X38" s="28"/>
      <c r="Y38" s="28"/>
      <c r="Z38" s="28"/>
      <c r="AA38" s="45"/>
      <c r="AB38" s="50"/>
      <c r="AC38" s="28">
        <f t="shared" si="19"/>
        <v>0</v>
      </c>
      <c r="AD38" s="28"/>
      <c r="AE38" s="31"/>
      <c r="AF38" s="28"/>
      <c r="AG38" s="31"/>
      <c r="AH38" s="28">
        <f t="shared" si="14"/>
        <v>0</v>
      </c>
      <c r="AI38" s="28"/>
      <c r="AJ38" s="28"/>
      <c r="AK38" s="31"/>
      <c r="AL38" s="28"/>
      <c r="AM38" s="31"/>
      <c r="AN38" s="28"/>
      <c r="AO38" s="31"/>
      <c r="AP38" s="28">
        <f t="shared" si="13"/>
        <v>0</v>
      </c>
      <c r="AQ38" s="28"/>
      <c r="AR38" s="31"/>
      <c r="AS38" s="28"/>
      <c r="AT38" s="28"/>
      <c r="AU38" s="28"/>
      <c r="AV38" s="28"/>
      <c r="AW38" s="28"/>
      <c r="AX38" s="31">
        <f t="shared" si="20"/>
        <v>0</v>
      </c>
      <c r="AY38" s="28">
        <f t="shared" si="21"/>
        <v>66.830363636363643</v>
      </c>
      <c r="AZ38" s="28">
        <f t="shared" si="22"/>
        <v>0</v>
      </c>
      <c r="BA38" s="28">
        <f t="shared" si="23"/>
        <v>66.830363636363643</v>
      </c>
      <c r="BB38" s="28">
        <f t="shared" si="24"/>
        <v>124</v>
      </c>
      <c r="BC38" s="28">
        <f t="shared" si="25"/>
        <v>133</v>
      </c>
      <c r="BD38" s="28">
        <f t="shared" si="12"/>
        <v>124</v>
      </c>
    </row>
    <row r="39" spans="1:56" s="27" customFormat="1" x14ac:dyDescent="0.25">
      <c r="A39" s="28" t="s">
        <v>996</v>
      </c>
      <c r="B39" s="28" t="s">
        <v>1001</v>
      </c>
      <c r="C39" s="28" t="s">
        <v>1002</v>
      </c>
      <c r="D39" s="44">
        <v>62.4969696969697</v>
      </c>
      <c r="E39" s="28" t="s">
        <v>65</v>
      </c>
      <c r="F39" s="28">
        <v>12</v>
      </c>
      <c r="G39" s="28" t="s">
        <v>169</v>
      </c>
      <c r="H39" s="28">
        <v>7</v>
      </c>
      <c r="I39" s="28">
        <v>0.67500000000000004</v>
      </c>
      <c r="J39" s="28"/>
      <c r="K39" s="28"/>
      <c r="L39" s="28"/>
      <c r="M39" s="31"/>
      <c r="N39" s="28">
        <f t="shared" si="15"/>
        <v>19.675000000000001</v>
      </c>
      <c r="O39" s="28">
        <f t="shared" si="16"/>
        <v>24.65159090909091</v>
      </c>
      <c r="P39" s="28">
        <v>4.1109999999999998</v>
      </c>
      <c r="Q39" s="28">
        <f t="shared" si="17"/>
        <v>91.11</v>
      </c>
      <c r="R39" s="28"/>
      <c r="S39" s="31"/>
      <c r="T39" s="28">
        <f t="shared" si="18"/>
        <v>54.665999999999997</v>
      </c>
      <c r="U39" s="28">
        <v>76.5</v>
      </c>
      <c r="V39" s="46">
        <v>7.65</v>
      </c>
      <c r="W39" s="28" t="s">
        <v>1003</v>
      </c>
      <c r="X39" s="28">
        <v>0.4</v>
      </c>
      <c r="Y39" s="28"/>
      <c r="Z39" s="28"/>
      <c r="AA39" s="45"/>
      <c r="AB39" s="50"/>
      <c r="AC39" s="28">
        <f t="shared" si="19"/>
        <v>0.4</v>
      </c>
      <c r="AD39" s="28"/>
      <c r="AE39" s="31"/>
      <c r="AF39" s="28"/>
      <c r="AG39" s="31"/>
      <c r="AH39" s="28">
        <f t="shared" si="14"/>
        <v>0</v>
      </c>
      <c r="AI39" s="28" t="s">
        <v>1004</v>
      </c>
      <c r="AJ39" s="28" t="s">
        <v>1005</v>
      </c>
      <c r="AK39" s="31">
        <v>2.6</v>
      </c>
      <c r="AL39" s="28"/>
      <c r="AM39" s="31"/>
      <c r="AN39" s="28"/>
      <c r="AO39" s="31"/>
      <c r="AP39" s="28">
        <f t="shared" ref="AP39:AP70" si="26">SUM(AK39,AM39,AO39)</f>
        <v>2.6</v>
      </c>
      <c r="AQ39" s="28"/>
      <c r="AR39" s="31"/>
      <c r="AS39" s="28"/>
      <c r="AT39" s="28"/>
      <c r="AU39" s="28"/>
      <c r="AV39" s="28"/>
      <c r="AW39" s="28"/>
      <c r="AX39" s="31">
        <f t="shared" si="20"/>
        <v>0</v>
      </c>
      <c r="AY39" s="28">
        <f t="shared" si="21"/>
        <v>86.967590909090916</v>
      </c>
      <c r="AZ39" s="28">
        <f t="shared" si="22"/>
        <v>3</v>
      </c>
      <c r="BA39" s="28">
        <f t="shared" si="23"/>
        <v>89.967590909090916</v>
      </c>
      <c r="BB39" s="28">
        <f t="shared" si="24"/>
        <v>14</v>
      </c>
      <c r="BC39" s="28">
        <f t="shared" si="25"/>
        <v>27</v>
      </c>
      <c r="BD39" s="28">
        <f t="shared" si="12"/>
        <v>14</v>
      </c>
    </row>
    <row r="40" spans="1:56" s="27" customFormat="1" x14ac:dyDescent="0.25">
      <c r="A40" s="28" t="s">
        <v>996</v>
      </c>
      <c r="B40" s="28" t="s">
        <v>1006</v>
      </c>
      <c r="C40" s="28" t="s">
        <v>1007</v>
      </c>
      <c r="D40" s="44">
        <v>55.187878787878802</v>
      </c>
      <c r="E40" s="28" t="s">
        <v>65</v>
      </c>
      <c r="F40" s="28">
        <v>12</v>
      </c>
      <c r="G40" s="28" t="s">
        <v>64</v>
      </c>
      <c r="H40" s="28">
        <v>8</v>
      </c>
      <c r="I40" s="28"/>
      <c r="J40" s="28"/>
      <c r="K40" s="28"/>
      <c r="L40" s="28"/>
      <c r="M40" s="31"/>
      <c r="N40" s="28">
        <f t="shared" si="15"/>
        <v>20</v>
      </c>
      <c r="O40" s="28">
        <f t="shared" si="16"/>
        <v>22.556363636363638</v>
      </c>
      <c r="P40" s="28">
        <v>3.0680000000000001</v>
      </c>
      <c r="Q40" s="28">
        <f t="shared" si="17"/>
        <v>80.680000000000007</v>
      </c>
      <c r="R40" s="28"/>
      <c r="S40" s="31"/>
      <c r="T40" s="28">
        <f t="shared" si="18"/>
        <v>48.408000000000001</v>
      </c>
      <c r="U40" s="28">
        <v>85</v>
      </c>
      <c r="V40" s="46">
        <v>8.5</v>
      </c>
      <c r="W40" s="28"/>
      <c r="X40" s="28"/>
      <c r="Y40" s="28"/>
      <c r="Z40" s="28"/>
      <c r="AA40" s="45"/>
      <c r="AB40" s="50"/>
      <c r="AC40" s="28">
        <f t="shared" si="19"/>
        <v>0</v>
      </c>
      <c r="AD40" s="28"/>
      <c r="AE40" s="31"/>
      <c r="AF40" s="28"/>
      <c r="AG40" s="31"/>
      <c r="AH40" s="28">
        <f t="shared" si="14"/>
        <v>0</v>
      </c>
      <c r="AI40" s="28"/>
      <c r="AJ40" s="28"/>
      <c r="AK40" s="31"/>
      <c r="AL40" s="28"/>
      <c r="AM40" s="31"/>
      <c r="AN40" s="28"/>
      <c r="AO40" s="31"/>
      <c r="AP40" s="28">
        <f t="shared" si="26"/>
        <v>0</v>
      </c>
      <c r="AQ40" s="28" t="s">
        <v>83</v>
      </c>
      <c r="AR40" s="31">
        <v>0.5</v>
      </c>
      <c r="AS40" s="28"/>
      <c r="AT40" s="28"/>
      <c r="AU40" s="28"/>
      <c r="AV40" s="28"/>
      <c r="AW40" s="28"/>
      <c r="AX40" s="31">
        <f t="shared" si="20"/>
        <v>0.5</v>
      </c>
      <c r="AY40" s="28">
        <f t="shared" si="21"/>
        <v>79.464363636363643</v>
      </c>
      <c r="AZ40" s="28">
        <f t="shared" si="22"/>
        <v>0.5</v>
      </c>
      <c r="BA40" s="28">
        <f t="shared" si="23"/>
        <v>79.964363636363643</v>
      </c>
      <c r="BB40" s="28">
        <f t="shared" si="24"/>
        <v>74</v>
      </c>
      <c r="BC40" s="28">
        <f t="shared" si="25"/>
        <v>85</v>
      </c>
      <c r="BD40" s="28">
        <f t="shared" si="12"/>
        <v>74</v>
      </c>
    </row>
    <row r="41" spans="1:56" s="27" customFormat="1" x14ac:dyDescent="0.25">
      <c r="A41" s="28" t="s">
        <v>996</v>
      </c>
      <c r="B41" s="28" t="s">
        <v>1008</v>
      </c>
      <c r="C41" s="28" t="s">
        <v>1009</v>
      </c>
      <c r="D41" s="44">
        <v>62.387878787878797</v>
      </c>
      <c r="E41" s="28" t="s">
        <v>65</v>
      </c>
      <c r="F41" s="28">
        <v>12</v>
      </c>
      <c r="G41" s="28" t="s">
        <v>64</v>
      </c>
      <c r="H41" s="28">
        <v>8</v>
      </c>
      <c r="I41" s="28">
        <v>6</v>
      </c>
      <c r="J41" s="28"/>
      <c r="K41" s="28"/>
      <c r="L41" s="28"/>
      <c r="M41" s="31"/>
      <c r="N41" s="28">
        <f t="shared" si="15"/>
        <v>26</v>
      </c>
      <c r="O41" s="28">
        <f t="shared" si="16"/>
        <v>26.516363636363639</v>
      </c>
      <c r="P41" s="28">
        <v>3.0139999999999998</v>
      </c>
      <c r="Q41" s="28">
        <f t="shared" si="17"/>
        <v>80.14</v>
      </c>
      <c r="R41" s="28"/>
      <c r="S41" s="31"/>
      <c r="T41" s="28">
        <f t="shared" si="18"/>
        <v>48.083999999999996</v>
      </c>
      <c r="U41" s="28">
        <v>75.5</v>
      </c>
      <c r="V41" s="46">
        <v>7.55</v>
      </c>
      <c r="W41" s="28"/>
      <c r="X41" s="28"/>
      <c r="Y41" s="28"/>
      <c r="Z41" s="28"/>
      <c r="AA41" s="45"/>
      <c r="AB41" s="50"/>
      <c r="AC41" s="28">
        <f t="shared" si="19"/>
        <v>0</v>
      </c>
      <c r="AD41" s="28"/>
      <c r="AE41" s="31"/>
      <c r="AF41" s="28"/>
      <c r="AG41" s="31"/>
      <c r="AH41" s="28">
        <f t="shared" si="14"/>
        <v>0</v>
      </c>
      <c r="AI41" s="28"/>
      <c r="AJ41" s="28"/>
      <c r="AK41" s="31"/>
      <c r="AL41" s="28"/>
      <c r="AM41" s="31"/>
      <c r="AN41" s="28"/>
      <c r="AO41" s="31"/>
      <c r="AP41" s="28">
        <f t="shared" si="26"/>
        <v>0</v>
      </c>
      <c r="AQ41" s="28"/>
      <c r="AR41" s="31"/>
      <c r="AS41" s="28"/>
      <c r="AT41" s="28"/>
      <c r="AU41" s="28"/>
      <c r="AV41" s="28"/>
      <c r="AW41" s="28"/>
      <c r="AX41" s="31">
        <f t="shared" si="20"/>
        <v>0</v>
      </c>
      <c r="AY41" s="28">
        <f t="shared" si="21"/>
        <v>82.150363636363636</v>
      </c>
      <c r="AZ41" s="28">
        <f t="shared" si="22"/>
        <v>0</v>
      </c>
      <c r="BA41" s="28">
        <f t="shared" si="23"/>
        <v>82.150363636363636</v>
      </c>
      <c r="BB41" s="28">
        <f t="shared" si="24"/>
        <v>80</v>
      </c>
      <c r="BC41" s="28">
        <f t="shared" si="25"/>
        <v>65</v>
      </c>
      <c r="BD41" s="28">
        <f t="shared" si="12"/>
        <v>80</v>
      </c>
    </row>
    <row r="42" spans="1:56" s="27" customFormat="1" x14ac:dyDescent="0.25">
      <c r="A42" s="28" t="s">
        <v>996</v>
      </c>
      <c r="B42" s="28" t="s">
        <v>1010</v>
      </c>
      <c r="C42" s="28" t="s">
        <v>1011</v>
      </c>
      <c r="D42" s="44">
        <v>61.187878787878802</v>
      </c>
      <c r="E42" s="28" t="s">
        <v>65</v>
      </c>
      <c r="F42" s="28">
        <v>12</v>
      </c>
      <c r="G42" s="28" t="s">
        <v>169</v>
      </c>
      <c r="H42" s="28">
        <v>7</v>
      </c>
      <c r="I42" s="28">
        <v>3.15</v>
      </c>
      <c r="J42" s="28"/>
      <c r="K42" s="28"/>
      <c r="L42" s="28"/>
      <c r="M42" s="31"/>
      <c r="N42" s="28">
        <f t="shared" si="15"/>
        <v>22.15</v>
      </c>
      <c r="O42" s="28">
        <f t="shared" si="16"/>
        <v>25.001363636363639</v>
      </c>
      <c r="P42" s="28">
        <v>2.4700000000000002</v>
      </c>
      <c r="Q42" s="28">
        <f t="shared" si="17"/>
        <v>74.7</v>
      </c>
      <c r="R42" s="28"/>
      <c r="S42" s="31"/>
      <c r="T42" s="28">
        <f t="shared" si="18"/>
        <v>44.82</v>
      </c>
      <c r="U42" s="28">
        <v>73.83</v>
      </c>
      <c r="V42" s="46">
        <v>7.383</v>
      </c>
      <c r="W42" s="28"/>
      <c r="X42" s="28"/>
      <c r="Y42" s="28"/>
      <c r="Z42" s="28"/>
      <c r="AA42" s="45"/>
      <c r="AB42" s="45"/>
      <c r="AC42" s="28">
        <f t="shared" si="19"/>
        <v>0</v>
      </c>
      <c r="AD42" s="28"/>
      <c r="AE42" s="31"/>
      <c r="AF42" s="28"/>
      <c r="AG42" s="31"/>
      <c r="AH42" s="28">
        <f t="shared" si="14"/>
        <v>0</v>
      </c>
      <c r="AI42" s="28"/>
      <c r="AJ42" s="28"/>
      <c r="AK42" s="31"/>
      <c r="AL42" s="28"/>
      <c r="AM42" s="31"/>
      <c r="AN42" s="28"/>
      <c r="AO42" s="31"/>
      <c r="AP42" s="28">
        <f t="shared" si="26"/>
        <v>0</v>
      </c>
      <c r="AQ42" s="28"/>
      <c r="AR42" s="31"/>
      <c r="AS42" s="28"/>
      <c r="AT42" s="28"/>
      <c r="AU42" s="28"/>
      <c r="AV42" s="28"/>
      <c r="AW42" s="28"/>
      <c r="AX42" s="31">
        <f t="shared" si="20"/>
        <v>0</v>
      </c>
      <c r="AY42" s="28">
        <f t="shared" si="21"/>
        <v>77.204363636363638</v>
      </c>
      <c r="AZ42" s="28">
        <f t="shared" si="22"/>
        <v>0</v>
      </c>
      <c r="BA42" s="28">
        <f t="shared" si="23"/>
        <v>77.204363636363638</v>
      </c>
      <c r="BB42" s="28">
        <f t="shared" si="24"/>
        <v>112</v>
      </c>
      <c r="BC42" s="28">
        <f t="shared" si="25"/>
        <v>106</v>
      </c>
      <c r="BD42" s="28">
        <f t="shared" si="12"/>
        <v>112</v>
      </c>
    </row>
    <row r="43" spans="1:56" s="27" customFormat="1" x14ac:dyDescent="0.25">
      <c r="A43" s="28" t="s">
        <v>996</v>
      </c>
      <c r="B43" s="28" t="s">
        <v>1012</v>
      </c>
      <c r="C43" s="28" t="s">
        <v>1013</v>
      </c>
      <c r="D43" s="44">
        <v>62.387878787878797</v>
      </c>
      <c r="E43" s="28" t="s">
        <v>65</v>
      </c>
      <c r="F43" s="28">
        <v>12</v>
      </c>
      <c r="G43" s="28" t="s">
        <v>64</v>
      </c>
      <c r="H43" s="28">
        <v>8</v>
      </c>
      <c r="I43" s="28"/>
      <c r="J43" s="28"/>
      <c r="K43" s="28"/>
      <c r="L43" s="28"/>
      <c r="M43" s="31"/>
      <c r="N43" s="28">
        <f t="shared" si="15"/>
        <v>20</v>
      </c>
      <c r="O43" s="28">
        <f t="shared" si="16"/>
        <v>24.716363636363642</v>
      </c>
      <c r="P43" s="28">
        <v>2.5670000000000002</v>
      </c>
      <c r="Q43" s="28">
        <f t="shared" si="17"/>
        <v>75.67</v>
      </c>
      <c r="R43" s="28"/>
      <c r="S43" s="31"/>
      <c r="T43" s="28">
        <f t="shared" si="18"/>
        <v>45.402000000000001</v>
      </c>
      <c r="U43" s="28">
        <v>67.5</v>
      </c>
      <c r="V43" s="46">
        <v>6.75</v>
      </c>
      <c r="W43" s="28"/>
      <c r="X43" s="28"/>
      <c r="Y43" s="28"/>
      <c r="Z43" s="28"/>
      <c r="AA43" s="45"/>
      <c r="AB43" s="45"/>
      <c r="AC43" s="28">
        <f t="shared" si="19"/>
        <v>0</v>
      </c>
      <c r="AD43" s="28"/>
      <c r="AE43" s="31"/>
      <c r="AF43" s="28"/>
      <c r="AG43" s="31"/>
      <c r="AH43" s="28">
        <f t="shared" si="14"/>
        <v>0</v>
      </c>
      <c r="AI43" s="28"/>
      <c r="AJ43" s="28"/>
      <c r="AK43" s="31"/>
      <c r="AL43" s="28"/>
      <c r="AM43" s="31"/>
      <c r="AN43" s="28"/>
      <c r="AO43" s="31"/>
      <c r="AP43" s="28">
        <f t="shared" si="26"/>
        <v>0</v>
      </c>
      <c r="AQ43" s="28"/>
      <c r="AR43" s="31"/>
      <c r="AS43" s="28"/>
      <c r="AT43" s="28"/>
      <c r="AU43" s="28"/>
      <c r="AV43" s="28"/>
      <c r="AW43" s="28"/>
      <c r="AX43" s="31">
        <f t="shared" si="20"/>
        <v>0</v>
      </c>
      <c r="AY43" s="28">
        <f t="shared" si="21"/>
        <v>76.86836363636364</v>
      </c>
      <c r="AZ43" s="28">
        <f t="shared" si="22"/>
        <v>0</v>
      </c>
      <c r="BA43" s="28">
        <f t="shared" si="23"/>
        <v>76.86836363636364</v>
      </c>
      <c r="BB43" s="28">
        <f t="shared" si="24"/>
        <v>106</v>
      </c>
      <c r="BC43" s="28">
        <f t="shared" si="25"/>
        <v>110</v>
      </c>
      <c r="BD43" s="28">
        <f t="shared" si="12"/>
        <v>106</v>
      </c>
    </row>
    <row r="44" spans="1:56" s="27" customFormat="1" x14ac:dyDescent="0.25">
      <c r="A44" s="28" t="s">
        <v>996</v>
      </c>
      <c r="B44" s="28" t="s">
        <v>1014</v>
      </c>
      <c r="C44" s="28" t="s">
        <v>1015</v>
      </c>
      <c r="D44" s="44">
        <v>62.387878787878797</v>
      </c>
      <c r="E44" s="28" t="s">
        <v>65</v>
      </c>
      <c r="F44" s="28">
        <v>12</v>
      </c>
      <c r="G44" s="28" t="s">
        <v>64</v>
      </c>
      <c r="H44" s="28">
        <v>8</v>
      </c>
      <c r="I44" s="28">
        <v>1.575</v>
      </c>
      <c r="J44" s="28"/>
      <c r="K44" s="28"/>
      <c r="L44" s="28"/>
      <c r="M44" s="31"/>
      <c r="N44" s="28">
        <f t="shared" si="15"/>
        <v>21.574999999999999</v>
      </c>
      <c r="O44" s="28">
        <f t="shared" si="16"/>
        <v>25.188863636363639</v>
      </c>
      <c r="P44" s="28">
        <v>3.22</v>
      </c>
      <c r="Q44" s="28">
        <f t="shared" si="17"/>
        <v>82.2</v>
      </c>
      <c r="R44" s="28"/>
      <c r="S44" s="31"/>
      <c r="T44" s="28">
        <f t="shared" si="18"/>
        <v>49.32</v>
      </c>
      <c r="U44" s="28">
        <v>74</v>
      </c>
      <c r="V44" s="46">
        <v>7.4</v>
      </c>
      <c r="W44" s="28"/>
      <c r="X44" s="28"/>
      <c r="Y44" s="28"/>
      <c r="Z44" s="28"/>
      <c r="AA44" s="45"/>
      <c r="AB44" s="45"/>
      <c r="AC44" s="28">
        <f t="shared" si="19"/>
        <v>0</v>
      </c>
      <c r="AD44" s="28"/>
      <c r="AE44" s="31"/>
      <c r="AF44" s="28"/>
      <c r="AG44" s="31"/>
      <c r="AH44" s="28">
        <f t="shared" si="14"/>
        <v>0</v>
      </c>
      <c r="AI44" s="28"/>
      <c r="AJ44" s="28"/>
      <c r="AK44" s="31"/>
      <c r="AL44" s="28"/>
      <c r="AM44" s="31"/>
      <c r="AN44" s="28"/>
      <c r="AO44" s="31"/>
      <c r="AP44" s="28">
        <f t="shared" si="26"/>
        <v>0</v>
      </c>
      <c r="AQ44" s="28" t="s">
        <v>1016</v>
      </c>
      <c r="AR44" s="31">
        <v>0.5</v>
      </c>
      <c r="AS44" s="28"/>
      <c r="AT44" s="28"/>
      <c r="AU44" s="28"/>
      <c r="AV44" s="28"/>
      <c r="AW44" s="28"/>
      <c r="AX44" s="31">
        <f t="shared" si="20"/>
        <v>0.5</v>
      </c>
      <c r="AY44" s="28">
        <f t="shared" si="21"/>
        <v>81.908863636363648</v>
      </c>
      <c r="AZ44" s="28">
        <f t="shared" si="22"/>
        <v>0.5</v>
      </c>
      <c r="BA44" s="28">
        <f t="shared" si="23"/>
        <v>82.408863636363648</v>
      </c>
      <c r="BB44" s="28">
        <f t="shared" si="24"/>
        <v>65</v>
      </c>
      <c r="BC44" s="28">
        <f t="shared" si="25"/>
        <v>63</v>
      </c>
      <c r="BD44" s="28">
        <f t="shared" si="12"/>
        <v>66</v>
      </c>
    </row>
    <row r="45" spans="1:56" s="27" customFormat="1" x14ac:dyDescent="0.25">
      <c r="A45" s="28" t="s">
        <v>996</v>
      </c>
      <c r="B45" s="28" t="s">
        <v>1017</v>
      </c>
      <c r="C45" s="28" t="s">
        <v>1018</v>
      </c>
      <c r="D45" s="44">
        <v>62.075757575757599</v>
      </c>
      <c r="E45" s="28" t="s">
        <v>65</v>
      </c>
      <c r="F45" s="28">
        <v>12</v>
      </c>
      <c r="G45" s="28" t="s">
        <v>64</v>
      </c>
      <c r="H45" s="28">
        <v>8</v>
      </c>
      <c r="I45" s="28"/>
      <c r="J45" s="28"/>
      <c r="K45" s="28"/>
      <c r="L45" s="28"/>
      <c r="M45" s="31"/>
      <c r="N45" s="28">
        <f t="shared" si="15"/>
        <v>20</v>
      </c>
      <c r="O45" s="28">
        <f t="shared" si="16"/>
        <v>24.622727272727278</v>
      </c>
      <c r="P45" s="28">
        <v>3.883</v>
      </c>
      <c r="Q45" s="28">
        <f t="shared" si="17"/>
        <v>88.83</v>
      </c>
      <c r="R45" s="28"/>
      <c r="S45" s="31"/>
      <c r="T45" s="28">
        <f t="shared" si="18"/>
        <v>53.297999999999995</v>
      </c>
      <c r="U45" s="28">
        <v>66</v>
      </c>
      <c r="V45" s="46">
        <v>6.6</v>
      </c>
      <c r="W45" s="28"/>
      <c r="X45" s="28"/>
      <c r="Y45" s="28"/>
      <c r="Z45" s="28"/>
      <c r="AA45" s="45"/>
      <c r="AB45" s="45"/>
      <c r="AC45" s="28">
        <f t="shared" si="19"/>
        <v>0</v>
      </c>
      <c r="AD45" s="28"/>
      <c r="AE45" s="31"/>
      <c r="AF45" s="28"/>
      <c r="AG45" s="31"/>
      <c r="AH45" s="28">
        <f t="shared" si="14"/>
        <v>0</v>
      </c>
      <c r="AI45" s="28"/>
      <c r="AJ45" s="28"/>
      <c r="AK45" s="31"/>
      <c r="AL45" s="28"/>
      <c r="AM45" s="31"/>
      <c r="AN45" s="28"/>
      <c r="AO45" s="31"/>
      <c r="AP45" s="28">
        <f t="shared" si="26"/>
        <v>0</v>
      </c>
      <c r="AQ45" s="28"/>
      <c r="AR45" s="31"/>
      <c r="AS45" s="28"/>
      <c r="AT45" s="28"/>
      <c r="AU45" s="28"/>
      <c r="AV45" s="28"/>
      <c r="AW45" s="28"/>
      <c r="AX45" s="31">
        <f t="shared" si="20"/>
        <v>0</v>
      </c>
      <c r="AY45" s="28">
        <f t="shared" si="21"/>
        <v>84.520727272727271</v>
      </c>
      <c r="AZ45" s="28">
        <f t="shared" si="22"/>
        <v>0</v>
      </c>
      <c r="BA45" s="28">
        <f t="shared" si="23"/>
        <v>84.520727272727271</v>
      </c>
      <c r="BB45" s="28">
        <f t="shared" si="24"/>
        <v>27</v>
      </c>
      <c r="BC45" s="28">
        <f t="shared" si="25"/>
        <v>48</v>
      </c>
      <c r="BD45" s="28">
        <f t="shared" si="12"/>
        <v>27</v>
      </c>
    </row>
    <row r="46" spans="1:56" s="27" customFormat="1" x14ac:dyDescent="0.25">
      <c r="A46" s="28" t="s">
        <v>996</v>
      </c>
      <c r="B46" s="28" t="s">
        <v>1019</v>
      </c>
      <c r="C46" s="28" t="s">
        <v>1020</v>
      </c>
      <c r="D46" s="44">
        <v>62.387878787878797</v>
      </c>
      <c r="E46" s="28" t="s">
        <v>65</v>
      </c>
      <c r="F46" s="28">
        <v>12</v>
      </c>
      <c r="G46" s="28" t="s">
        <v>64</v>
      </c>
      <c r="H46" s="28">
        <v>8</v>
      </c>
      <c r="I46" s="28"/>
      <c r="J46" s="28"/>
      <c r="K46" s="28"/>
      <c r="L46" s="28"/>
      <c r="M46" s="31"/>
      <c r="N46" s="28">
        <f t="shared" si="15"/>
        <v>20</v>
      </c>
      <c r="O46" s="28">
        <f t="shared" si="16"/>
        <v>24.716363636363642</v>
      </c>
      <c r="P46" s="28">
        <v>2.6459999999999999</v>
      </c>
      <c r="Q46" s="28">
        <f t="shared" si="17"/>
        <v>76.460000000000008</v>
      </c>
      <c r="R46" s="28"/>
      <c r="S46" s="31"/>
      <c r="T46" s="28">
        <f t="shared" si="18"/>
        <v>45.876000000000005</v>
      </c>
      <c r="U46" s="28">
        <v>76</v>
      </c>
      <c r="V46" s="46">
        <v>7.6</v>
      </c>
      <c r="W46" s="28"/>
      <c r="X46" s="28"/>
      <c r="Y46" s="28"/>
      <c r="Z46" s="28"/>
      <c r="AA46" s="45"/>
      <c r="AB46" s="45"/>
      <c r="AC46" s="28">
        <f t="shared" si="19"/>
        <v>0</v>
      </c>
      <c r="AD46" s="28"/>
      <c r="AE46" s="31"/>
      <c r="AF46" s="28"/>
      <c r="AG46" s="31"/>
      <c r="AH46" s="28">
        <f t="shared" si="14"/>
        <v>0</v>
      </c>
      <c r="AI46" s="28"/>
      <c r="AJ46" s="28"/>
      <c r="AK46" s="31"/>
      <c r="AL46" s="28"/>
      <c r="AM46" s="31"/>
      <c r="AN46" s="28"/>
      <c r="AO46" s="31"/>
      <c r="AP46" s="28">
        <f t="shared" si="26"/>
        <v>0</v>
      </c>
      <c r="AQ46" s="28"/>
      <c r="AR46" s="31"/>
      <c r="AS46" s="28" t="s">
        <v>1021</v>
      </c>
      <c r="AT46" s="28"/>
      <c r="AU46" s="28"/>
      <c r="AV46" s="28"/>
      <c r="AW46" s="28"/>
      <c r="AX46" s="31">
        <f t="shared" si="20"/>
        <v>0</v>
      </c>
      <c r="AY46" s="28">
        <f t="shared" si="21"/>
        <v>78.192363636363638</v>
      </c>
      <c r="AZ46" s="28">
        <f t="shared" si="22"/>
        <v>0</v>
      </c>
      <c r="BA46" s="28">
        <f t="shared" si="23"/>
        <v>78.192363636363638</v>
      </c>
      <c r="BB46" s="28">
        <f t="shared" si="24"/>
        <v>102</v>
      </c>
      <c r="BC46" s="28">
        <f t="shared" si="25"/>
        <v>96</v>
      </c>
      <c r="BD46" s="28">
        <f t="shared" si="12"/>
        <v>102</v>
      </c>
    </row>
    <row r="47" spans="1:56" s="27" customFormat="1" x14ac:dyDescent="0.25">
      <c r="A47" s="28" t="s">
        <v>996</v>
      </c>
      <c r="B47" s="28" t="s">
        <v>1022</v>
      </c>
      <c r="C47" s="28" t="s">
        <v>1023</v>
      </c>
      <c r="D47" s="44">
        <v>62.363636363636402</v>
      </c>
      <c r="E47" s="28" t="s">
        <v>65</v>
      </c>
      <c r="F47" s="28">
        <v>12</v>
      </c>
      <c r="G47" s="28" t="s">
        <v>64</v>
      </c>
      <c r="H47" s="28">
        <v>8</v>
      </c>
      <c r="I47" s="28"/>
      <c r="J47" s="28"/>
      <c r="K47" s="28"/>
      <c r="L47" s="28"/>
      <c r="M47" s="31"/>
      <c r="N47" s="28">
        <f t="shared" si="15"/>
        <v>20</v>
      </c>
      <c r="O47" s="28">
        <f t="shared" si="16"/>
        <v>24.709090909090921</v>
      </c>
      <c r="P47" s="28">
        <v>2.496</v>
      </c>
      <c r="Q47" s="28">
        <f t="shared" si="17"/>
        <v>74.960000000000008</v>
      </c>
      <c r="R47" s="28"/>
      <c r="S47" s="31"/>
      <c r="T47" s="28">
        <f t="shared" si="18"/>
        <v>44.976000000000006</v>
      </c>
      <c r="U47" s="28">
        <v>77</v>
      </c>
      <c r="V47" s="46">
        <v>7.7</v>
      </c>
      <c r="W47" s="28"/>
      <c r="X47" s="28"/>
      <c r="Y47" s="28"/>
      <c r="Z47" s="28"/>
      <c r="AA47" s="45"/>
      <c r="AB47" s="45"/>
      <c r="AC47" s="28">
        <f t="shared" si="19"/>
        <v>0</v>
      </c>
      <c r="AD47" s="28"/>
      <c r="AE47" s="31"/>
      <c r="AF47" s="28"/>
      <c r="AG47" s="31"/>
      <c r="AH47" s="28">
        <f t="shared" ref="AH47:AH78" si="27">AE47+AG47</f>
        <v>0</v>
      </c>
      <c r="AI47" s="28"/>
      <c r="AJ47" s="28"/>
      <c r="AK47" s="31"/>
      <c r="AL47" s="28"/>
      <c r="AM47" s="31"/>
      <c r="AN47" s="28"/>
      <c r="AO47" s="31"/>
      <c r="AP47" s="28">
        <f t="shared" si="26"/>
        <v>0</v>
      </c>
      <c r="AQ47" s="28"/>
      <c r="AR47" s="31"/>
      <c r="AS47" s="28"/>
      <c r="AT47" s="28"/>
      <c r="AU47" s="28"/>
      <c r="AV47" s="28"/>
      <c r="AW47" s="28"/>
      <c r="AX47" s="31">
        <f t="shared" si="20"/>
        <v>0</v>
      </c>
      <c r="AY47" s="28">
        <f t="shared" si="21"/>
        <v>77.385090909090934</v>
      </c>
      <c r="AZ47" s="28">
        <f t="shared" si="22"/>
        <v>0</v>
      </c>
      <c r="BA47" s="28">
        <f t="shared" si="23"/>
        <v>77.385090909090934</v>
      </c>
      <c r="BB47" s="28">
        <f t="shared" si="24"/>
        <v>110</v>
      </c>
      <c r="BC47" s="28">
        <f t="shared" si="25"/>
        <v>104</v>
      </c>
      <c r="BD47" s="28">
        <f t="shared" si="12"/>
        <v>110</v>
      </c>
    </row>
    <row r="48" spans="1:56" s="27" customFormat="1" x14ac:dyDescent="0.25">
      <c r="A48" s="28" t="s">
        <v>996</v>
      </c>
      <c r="B48" s="28" t="s">
        <v>1024</v>
      </c>
      <c r="C48" s="28" t="s">
        <v>1025</v>
      </c>
      <c r="D48" s="44">
        <v>62.375757575757603</v>
      </c>
      <c r="E48" s="28" t="s">
        <v>65</v>
      </c>
      <c r="F48" s="28">
        <v>12</v>
      </c>
      <c r="G48" s="28" t="s">
        <v>64</v>
      </c>
      <c r="H48" s="28">
        <v>8</v>
      </c>
      <c r="I48" s="28">
        <v>3.45</v>
      </c>
      <c r="J48" s="28"/>
      <c r="K48" s="28"/>
      <c r="L48" s="28"/>
      <c r="M48" s="31"/>
      <c r="N48" s="28">
        <f t="shared" si="15"/>
        <v>23.45</v>
      </c>
      <c r="O48" s="28">
        <f t="shared" si="16"/>
        <v>25.747727272727282</v>
      </c>
      <c r="P48" s="28">
        <v>3.2589999999999999</v>
      </c>
      <c r="Q48" s="28">
        <f t="shared" si="17"/>
        <v>82.59</v>
      </c>
      <c r="R48" s="28"/>
      <c r="S48" s="31"/>
      <c r="T48" s="28">
        <f t="shared" si="18"/>
        <v>49.554000000000002</v>
      </c>
      <c r="U48" s="28">
        <v>72</v>
      </c>
      <c r="V48" s="46">
        <v>7.2</v>
      </c>
      <c r="W48" s="28"/>
      <c r="X48" s="28"/>
      <c r="Y48" s="28"/>
      <c r="Z48" s="28"/>
      <c r="AA48" s="45"/>
      <c r="AB48" s="45"/>
      <c r="AC48" s="28">
        <f t="shared" si="19"/>
        <v>0</v>
      </c>
      <c r="AD48" s="28"/>
      <c r="AE48" s="31"/>
      <c r="AF48" s="28"/>
      <c r="AG48" s="31"/>
      <c r="AH48" s="28">
        <f t="shared" si="27"/>
        <v>0</v>
      </c>
      <c r="AI48" s="28"/>
      <c r="AJ48" s="28"/>
      <c r="AK48" s="31"/>
      <c r="AL48" s="28"/>
      <c r="AM48" s="31"/>
      <c r="AN48" s="28"/>
      <c r="AO48" s="31"/>
      <c r="AP48" s="28">
        <f t="shared" si="26"/>
        <v>0</v>
      </c>
      <c r="AQ48" s="28"/>
      <c r="AR48" s="31"/>
      <c r="AS48" s="28"/>
      <c r="AT48" s="28"/>
      <c r="AU48" s="28"/>
      <c r="AV48" s="28"/>
      <c r="AW48" s="28"/>
      <c r="AX48" s="31">
        <f t="shared" si="20"/>
        <v>0</v>
      </c>
      <c r="AY48" s="28">
        <f t="shared" si="21"/>
        <v>82.50172727272728</v>
      </c>
      <c r="AZ48" s="28">
        <f t="shared" si="22"/>
        <v>0</v>
      </c>
      <c r="BA48" s="28">
        <f t="shared" si="23"/>
        <v>82.50172727272728</v>
      </c>
      <c r="BB48" s="28">
        <f t="shared" si="24"/>
        <v>60</v>
      </c>
      <c r="BC48" s="28">
        <f t="shared" si="25"/>
        <v>61</v>
      </c>
      <c r="BD48" s="28">
        <f t="shared" si="12"/>
        <v>60</v>
      </c>
    </row>
    <row r="49" spans="1:56" s="27" customFormat="1" x14ac:dyDescent="0.25">
      <c r="A49" s="28" t="s">
        <v>996</v>
      </c>
      <c r="B49" s="28" t="s">
        <v>1026</v>
      </c>
      <c r="C49" s="28" t="s">
        <v>1027</v>
      </c>
      <c r="D49" s="44">
        <v>62.375757575757603</v>
      </c>
      <c r="E49" s="28" t="s">
        <v>65</v>
      </c>
      <c r="F49" s="28">
        <v>12</v>
      </c>
      <c r="G49" s="28" t="s">
        <v>64</v>
      </c>
      <c r="H49" s="28">
        <v>8</v>
      </c>
      <c r="I49" s="28"/>
      <c r="J49" s="28"/>
      <c r="K49" s="28"/>
      <c r="L49" s="28"/>
      <c r="M49" s="31"/>
      <c r="N49" s="28">
        <f t="shared" si="15"/>
        <v>20</v>
      </c>
      <c r="O49" s="28">
        <f t="shared" si="16"/>
        <v>24.712727272727282</v>
      </c>
      <c r="P49" s="28">
        <v>2.742</v>
      </c>
      <c r="Q49" s="28">
        <f t="shared" si="17"/>
        <v>77.42</v>
      </c>
      <c r="R49" s="28"/>
      <c r="S49" s="31"/>
      <c r="T49" s="28">
        <f t="shared" si="18"/>
        <v>46.451999999999998</v>
      </c>
      <c r="U49" s="28">
        <v>72</v>
      </c>
      <c r="V49" s="46">
        <v>7.2</v>
      </c>
      <c r="W49" s="28"/>
      <c r="X49" s="28"/>
      <c r="Y49" s="28"/>
      <c r="Z49" s="28"/>
      <c r="AA49" s="45"/>
      <c r="AB49" s="45"/>
      <c r="AC49" s="28">
        <f t="shared" si="19"/>
        <v>0</v>
      </c>
      <c r="AD49" s="28"/>
      <c r="AE49" s="31"/>
      <c r="AF49" s="28"/>
      <c r="AG49" s="31"/>
      <c r="AH49" s="28">
        <f t="shared" si="27"/>
        <v>0</v>
      </c>
      <c r="AI49" s="28"/>
      <c r="AJ49" s="28"/>
      <c r="AK49" s="31"/>
      <c r="AL49" s="28"/>
      <c r="AM49" s="31"/>
      <c r="AN49" s="28"/>
      <c r="AO49" s="31"/>
      <c r="AP49" s="28">
        <f t="shared" si="26"/>
        <v>0</v>
      </c>
      <c r="AQ49" s="28"/>
      <c r="AR49" s="31"/>
      <c r="AS49" s="28"/>
      <c r="AT49" s="28"/>
      <c r="AU49" s="28"/>
      <c r="AV49" s="28"/>
      <c r="AW49" s="28"/>
      <c r="AX49" s="31">
        <f t="shared" si="20"/>
        <v>0</v>
      </c>
      <c r="AY49" s="28">
        <f t="shared" si="21"/>
        <v>78.364727272727279</v>
      </c>
      <c r="AZ49" s="28">
        <f t="shared" si="22"/>
        <v>0</v>
      </c>
      <c r="BA49" s="28">
        <f t="shared" si="23"/>
        <v>78.364727272727279</v>
      </c>
      <c r="BB49" s="28">
        <f t="shared" si="24"/>
        <v>96</v>
      </c>
      <c r="BC49" s="28">
        <f t="shared" si="25"/>
        <v>94</v>
      </c>
      <c r="BD49" s="28">
        <f t="shared" si="12"/>
        <v>96</v>
      </c>
    </row>
    <row r="50" spans="1:56" s="27" customFormat="1" x14ac:dyDescent="0.25">
      <c r="A50" s="28" t="s">
        <v>996</v>
      </c>
      <c r="B50" s="28" t="s">
        <v>1028</v>
      </c>
      <c r="C50" s="28" t="s">
        <v>1029</v>
      </c>
      <c r="D50" s="44">
        <v>62.363636363636402</v>
      </c>
      <c r="E50" s="28" t="s">
        <v>65</v>
      </c>
      <c r="F50" s="28">
        <v>12</v>
      </c>
      <c r="G50" s="28" t="s">
        <v>64</v>
      </c>
      <c r="H50" s="28">
        <v>8</v>
      </c>
      <c r="I50" s="28"/>
      <c r="J50" s="28"/>
      <c r="K50" s="28"/>
      <c r="L50" s="28"/>
      <c r="M50" s="31"/>
      <c r="N50" s="28">
        <f t="shared" si="15"/>
        <v>20</v>
      </c>
      <c r="O50" s="28">
        <f t="shared" si="16"/>
        <v>24.709090909090921</v>
      </c>
      <c r="P50" s="28">
        <v>3.0139999999999998</v>
      </c>
      <c r="Q50" s="28">
        <f t="shared" si="17"/>
        <v>80.14</v>
      </c>
      <c r="R50" s="28"/>
      <c r="S50" s="31"/>
      <c r="T50" s="28">
        <f t="shared" si="18"/>
        <v>48.083999999999996</v>
      </c>
      <c r="U50" s="28">
        <v>67.5</v>
      </c>
      <c r="V50" s="46">
        <v>6.75</v>
      </c>
      <c r="W50" s="28" t="s">
        <v>1030</v>
      </c>
      <c r="X50" s="28">
        <v>6</v>
      </c>
      <c r="Y50" s="28"/>
      <c r="Z50" s="28"/>
      <c r="AA50" s="45"/>
      <c r="AB50" s="45"/>
      <c r="AC50" s="28">
        <f t="shared" si="19"/>
        <v>6</v>
      </c>
      <c r="AD50" s="28"/>
      <c r="AE50" s="31"/>
      <c r="AF50" s="28"/>
      <c r="AG50" s="31"/>
      <c r="AH50" s="28">
        <f t="shared" si="27"/>
        <v>0</v>
      </c>
      <c r="AI50" s="28"/>
      <c r="AJ50" s="28"/>
      <c r="AK50" s="31"/>
      <c r="AL50" s="28"/>
      <c r="AM50" s="31"/>
      <c r="AN50" s="28"/>
      <c r="AO50" s="31"/>
      <c r="AP50" s="28">
        <f t="shared" si="26"/>
        <v>0</v>
      </c>
      <c r="AQ50" s="28"/>
      <c r="AR50" s="31"/>
      <c r="AS50" s="28"/>
      <c r="AT50" s="28"/>
      <c r="AU50" s="28"/>
      <c r="AV50" s="28"/>
      <c r="AW50" s="28"/>
      <c r="AX50" s="31">
        <f t="shared" si="20"/>
        <v>0</v>
      </c>
      <c r="AY50" s="28">
        <f t="shared" si="21"/>
        <v>79.543090909090921</v>
      </c>
      <c r="AZ50" s="28">
        <f t="shared" si="22"/>
        <v>6</v>
      </c>
      <c r="BA50" s="28">
        <f t="shared" si="23"/>
        <v>85.543090909090921</v>
      </c>
      <c r="BB50" s="28">
        <f t="shared" si="24"/>
        <v>80</v>
      </c>
      <c r="BC50" s="28">
        <f t="shared" si="25"/>
        <v>43</v>
      </c>
      <c r="BD50" s="28">
        <f t="shared" si="12"/>
        <v>80</v>
      </c>
    </row>
    <row r="51" spans="1:56" s="27" customFormat="1" x14ac:dyDescent="0.25">
      <c r="A51" s="28" t="s">
        <v>996</v>
      </c>
      <c r="B51" s="28" t="s">
        <v>1031</v>
      </c>
      <c r="C51" s="28" t="s">
        <v>1032</v>
      </c>
      <c r="D51" s="44">
        <v>62.375757575757603</v>
      </c>
      <c r="E51" s="28" t="s">
        <v>65</v>
      </c>
      <c r="F51" s="28">
        <v>12</v>
      </c>
      <c r="G51" s="28" t="s">
        <v>64</v>
      </c>
      <c r="H51" s="28">
        <v>8</v>
      </c>
      <c r="I51" s="28">
        <v>3.5249999999999999</v>
      </c>
      <c r="J51" s="28"/>
      <c r="K51" s="28"/>
      <c r="L51" s="28"/>
      <c r="M51" s="31"/>
      <c r="N51" s="28">
        <f t="shared" si="15"/>
        <v>23.524999999999999</v>
      </c>
      <c r="O51" s="28">
        <f t="shared" si="16"/>
        <v>25.770227272727283</v>
      </c>
      <c r="P51" s="28">
        <v>3.8319999999999999</v>
      </c>
      <c r="Q51" s="28">
        <f t="shared" si="17"/>
        <v>88.32</v>
      </c>
      <c r="R51" s="28"/>
      <c r="S51" s="31"/>
      <c r="T51" s="28">
        <f t="shared" si="18"/>
        <v>52.991999999999997</v>
      </c>
      <c r="U51" s="28">
        <v>75</v>
      </c>
      <c r="V51" s="46">
        <v>7.5</v>
      </c>
      <c r="W51" s="28" t="s">
        <v>1033</v>
      </c>
      <c r="X51" s="28">
        <v>7.2</v>
      </c>
      <c r="Y51" s="28"/>
      <c r="Z51" s="28"/>
      <c r="AA51" s="45"/>
      <c r="AB51" s="45"/>
      <c r="AC51" s="28">
        <f t="shared" si="19"/>
        <v>7.2</v>
      </c>
      <c r="AD51" s="28"/>
      <c r="AE51" s="31"/>
      <c r="AF51" s="28"/>
      <c r="AG51" s="31"/>
      <c r="AH51" s="28">
        <f t="shared" si="27"/>
        <v>0</v>
      </c>
      <c r="AI51" s="28" t="s">
        <v>1034</v>
      </c>
      <c r="AJ51" s="28" t="s">
        <v>1034</v>
      </c>
      <c r="AK51" s="31">
        <v>1.6</v>
      </c>
      <c r="AL51" s="28"/>
      <c r="AM51" s="31"/>
      <c r="AN51" s="28"/>
      <c r="AO51" s="31"/>
      <c r="AP51" s="28">
        <f t="shared" si="26"/>
        <v>1.6</v>
      </c>
      <c r="AQ51" s="28"/>
      <c r="AR51" s="31"/>
      <c r="AS51" s="28"/>
      <c r="AT51" s="28"/>
      <c r="AU51" s="28"/>
      <c r="AV51" s="28"/>
      <c r="AW51" s="28"/>
      <c r="AX51" s="31">
        <f t="shared" si="20"/>
        <v>0</v>
      </c>
      <c r="AY51" s="28">
        <f t="shared" si="21"/>
        <v>86.262227272727273</v>
      </c>
      <c r="AZ51" s="28">
        <f t="shared" si="22"/>
        <v>8.8000000000000007</v>
      </c>
      <c r="BA51" s="28">
        <f t="shared" si="23"/>
        <v>95.06222727272727</v>
      </c>
      <c r="BB51" s="28">
        <f t="shared" si="24"/>
        <v>29</v>
      </c>
      <c r="BC51" s="28">
        <f t="shared" si="25"/>
        <v>18</v>
      </c>
      <c r="BD51" s="28">
        <f t="shared" si="12"/>
        <v>29</v>
      </c>
    </row>
    <row r="52" spans="1:56" s="27" customFormat="1" x14ac:dyDescent="0.25">
      <c r="A52" s="28" t="s">
        <v>996</v>
      </c>
      <c r="B52" s="28" t="s">
        <v>1035</v>
      </c>
      <c r="C52" s="28" t="s">
        <v>1036</v>
      </c>
      <c r="D52" s="44">
        <v>63</v>
      </c>
      <c r="E52" s="28" t="s">
        <v>65</v>
      </c>
      <c r="F52" s="28">
        <v>12</v>
      </c>
      <c r="G52" s="28" t="s">
        <v>64</v>
      </c>
      <c r="H52" s="28">
        <v>8</v>
      </c>
      <c r="I52" s="28"/>
      <c r="J52" s="28"/>
      <c r="K52" s="28"/>
      <c r="L52" s="28"/>
      <c r="M52" s="31"/>
      <c r="N52" s="28">
        <f t="shared" si="15"/>
        <v>20</v>
      </c>
      <c r="O52" s="28">
        <f t="shared" si="16"/>
        <v>24.9</v>
      </c>
      <c r="P52" s="28">
        <v>2.3959999999999999</v>
      </c>
      <c r="Q52" s="28">
        <f t="shared" si="17"/>
        <v>73.960000000000008</v>
      </c>
      <c r="R52" s="28"/>
      <c r="S52" s="31"/>
      <c r="T52" s="28">
        <f t="shared" si="18"/>
        <v>44.376000000000005</v>
      </c>
      <c r="U52" s="28">
        <v>72</v>
      </c>
      <c r="V52" s="46">
        <v>7.2</v>
      </c>
      <c r="W52" s="28"/>
      <c r="X52" s="28"/>
      <c r="Y52" s="28"/>
      <c r="Z52" s="28"/>
      <c r="AA52" s="45"/>
      <c r="AB52" s="45"/>
      <c r="AC52" s="28">
        <f t="shared" si="19"/>
        <v>0</v>
      </c>
      <c r="AD52" s="28"/>
      <c r="AE52" s="31"/>
      <c r="AF52" s="28"/>
      <c r="AG52" s="31"/>
      <c r="AH52" s="28">
        <f t="shared" si="27"/>
        <v>0</v>
      </c>
      <c r="AI52" s="31" t="s">
        <v>1037</v>
      </c>
      <c r="AJ52" s="28" t="s">
        <v>1037</v>
      </c>
      <c r="AK52" s="31">
        <v>1</v>
      </c>
      <c r="AL52" s="28"/>
      <c r="AM52" s="31"/>
      <c r="AN52" s="28"/>
      <c r="AO52" s="31"/>
      <c r="AP52" s="28">
        <f t="shared" si="26"/>
        <v>1</v>
      </c>
      <c r="AQ52" s="28"/>
      <c r="AR52" s="31"/>
      <c r="AS52" s="28"/>
      <c r="AT52" s="28"/>
      <c r="AU52" s="28"/>
      <c r="AV52" s="28"/>
      <c r="AW52" s="28"/>
      <c r="AX52" s="31">
        <f t="shared" si="20"/>
        <v>0</v>
      </c>
      <c r="AY52" s="28">
        <f t="shared" si="21"/>
        <v>76.476000000000013</v>
      </c>
      <c r="AZ52" s="28">
        <f t="shared" si="22"/>
        <v>1</v>
      </c>
      <c r="BA52" s="28">
        <f t="shared" si="23"/>
        <v>77.476000000000013</v>
      </c>
      <c r="BB52" s="28">
        <f t="shared" si="24"/>
        <v>117</v>
      </c>
      <c r="BC52" s="28">
        <f t="shared" si="25"/>
        <v>103</v>
      </c>
      <c r="BD52" s="28">
        <f t="shared" si="12"/>
        <v>117</v>
      </c>
    </row>
    <row r="53" spans="1:56" s="27" customFormat="1" x14ac:dyDescent="0.25">
      <c r="A53" s="28" t="s">
        <v>996</v>
      </c>
      <c r="B53" s="28" t="s">
        <v>1038</v>
      </c>
      <c r="C53" s="28" t="s">
        <v>1039</v>
      </c>
      <c r="D53" s="44">
        <v>62.975757575757598</v>
      </c>
      <c r="E53" s="28" t="s">
        <v>65</v>
      </c>
      <c r="F53" s="28">
        <v>12</v>
      </c>
      <c r="G53" s="28" t="s">
        <v>64</v>
      </c>
      <c r="H53" s="28">
        <v>8</v>
      </c>
      <c r="I53" s="28">
        <v>1.575</v>
      </c>
      <c r="J53" s="28"/>
      <c r="K53" s="28"/>
      <c r="L53" s="28"/>
      <c r="M53" s="31"/>
      <c r="N53" s="28">
        <f t="shared" si="15"/>
        <v>21.574999999999999</v>
      </c>
      <c r="O53" s="28">
        <f t="shared" si="16"/>
        <v>25.365227272727278</v>
      </c>
      <c r="P53" s="28">
        <v>3.6379999999999999</v>
      </c>
      <c r="Q53" s="28">
        <f t="shared" si="17"/>
        <v>86.38</v>
      </c>
      <c r="R53" s="28"/>
      <c r="S53" s="31"/>
      <c r="T53" s="28">
        <f t="shared" si="18"/>
        <v>51.827999999999996</v>
      </c>
      <c r="U53" s="28">
        <v>70.5</v>
      </c>
      <c r="V53" s="46">
        <v>7.05</v>
      </c>
      <c r="W53" s="28" t="s">
        <v>1040</v>
      </c>
      <c r="X53" s="28">
        <v>1.5</v>
      </c>
      <c r="Y53" s="28"/>
      <c r="Z53" s="28"/>
      <c r="AA53" s="45"/>
      <c r="AB53" s="45"/>
      <c r="AC53" s="28">
        <f t="shared" si="19"/>
        <v>1.5</v>
      </c>
      <c r="AD53" s="28"/>
      <c r="AE53" s="31"/>
      <c r="AF53" s="28"/>
      <c r="AG53" s="31"/>
      <c r="AH53" s="28">
        <f t="shared" si="27"/>
        <v>0</v>
      </c>
      <c r="AI53" s="28" t="s">
        <v>349</v>
      </c>
      <c r="AJ53" s="28" t="s">
        <v>1041</v>
      </c>
      <c r="AK53" s="31">
        <v>1.6</v>
      </c>
      <c r="AL53" s="28"/>
      <c r="AM53" s="31"/>
      <c r="AN53" s="28"/>
      <c r="AO53" s="31"/>
      <c r="AP53" s="28">
        <f t="shared" si="26"/>
        <v>1.6</v>
      </c>
      <c r="AQ53" s="28"/>
      <c r="AR53" s="31"/>
      <c r="AS53" s="28"/>
      <c r="AT53" s="28"/>
      <c r="AU53" s="28"/>
      <c r="AV53" s="28"/>
      <c r="AW53" s="28"/>
      <c r="AX53" s="31">
        <f t="shared" si="20"/>
        <v>0</v>
      </c>
      <c r="AY53" s="28">
        <f t="shared" si="21"/>
        <v>84.243227272727268</v>
      </c>
      <c r="AZ53" s="28">
        <f t="shared" si="22"/>
        <v>3.1</v>
      </c>
      <c r="BA53" s="28">
        <f t="shared" si="23"/>
        <v>87.343227272727262</v>
      </c>
      <c r="BB53" s="28">
        <f t="shared" si="24"/>
        <v>40</v>
      </c>
      <c r="BC53" s="28">
        <f t="shared" si="25"/>
        <v>35</v>
      </c>
      <c r="BD53" s="28">
        <f t="shared" si="12"/>
        <v>41</v>
      </c>
    </row>
    <row r="54" spans="1:56" s="27" customFormat="1" x14ac:dyDescent="0.25">
      <c r="A54" s="28" t="s">
        <v>996</v>
      </c>
      <c r="B54" s="28" t="s">
        <v>1042</v>
      </c>
      <c r="C54" s="28" t="s">
        <v>1043</v>
      </c>
      <c r="D54" s="44">
        <v>62.387878787878797</v>
      </c>
      <c r="E54" s="28" t="s">
        <v>65</v>
      </c>
      <c r="F54" s="28">
        <v>12</v>
      </c>
      <c r="G54" s="28" t="s">
        <v>64</v>
      </c>
      <c r="H54" s="28">
        <v>8</v>
      </c>
      <c r="I54" s="28">
        <v>1.65</v>
      </c>
      <c r="J54" s="28"/>
      <c r="K54" s="28"/>
      <c r="L54" s="28"/>
      <c r="M54" s="31"/>
      <c r="N54" s="28">
        <f t="shared" si="15"/>
        <v>21.65</v>
      </c>
      <c r="O54" s="28">
        <f t="shared" si="16"/>
        <v>25.21136363636364</v>
      </c>
      <c r="P54" s="28">
        <v>3.2120000000000002</v>
      </c>
      <c r="Q54" s="28">
        <f t="shared" si="17"/>
        <v>82.12</v>
      </c>
      <c r="R54" s="28" t="s">
        <v>160</v>
      </c>
      <c r="S54" s="31">
        <v>0.3</v>
      </c>
      <c r="T54" s="28">
        <f t="shared" si="18"/>
        <v>49.451999999999998</v>
      </c>
      <c r="U54" s="28">
        <v>78</v>
      </c>
      <c r="V54" s="46">
        <v>7.8</v>
      </c>
      <c r="W54" s="28" t="s">
        <v>1030</v>
      </c>
      <c r="X54" s="28">
        <v>6</v>
      </c>
      <c r="Y54" s="28" t="s">
        <v>1044</v>
      </c>
      <c r="Z54" s="28">
        <v>0.375</v>
      </c>
      <c r="AA54" s="45"/>
      <c r="AB54" s="45"/>
      <c r="AC54" s="28">
        <f t="shared" si="19"/>
        <v>6.375</v>
      </c>
      <c r="AD54" s="28"/>
      <c r="AE54" s="31"/>
      <c r="AF54" s="28"/>
      <c r="AG54" s="31"/>
      <c r="AH54" s="28">
        <f t="shared" si="27"/>
        <v>0</v>
      </c>
      <c r="AI54" s="28" t="s">
        <v>1045</v>
      </c>
      <c r="AJ54" s="28" t="s">
        <v>1046</v>
      </c>
      <c r="AK54" s="31">
        <v>1.6</v>
      </c>
      <c r="AL54" s="28"/>
      <c r="AM54" s="31"/>
      <c r="AN54" s="28"/>
      <c r="AO54" s="31"/>
      <c r="AP54" s="28">
        <f t="shared" si="26"/>
        <v>1.6</v>
      </c>
      <c r="AQ54" s="28"/>
      <c r="AR54" s="31"/>
      <c r="AS54" s="28"/>
      <c r="AT54" s="28"/>
      <c r="AU54" s="28"/>
      <c r="AV54" s="28"/>
      <c r="AW54" s="28"/>
      <c r="AX54" s="31">
        <f t="shared" si="20"/>
        <v>0</v>
      </c>
      <c r="AY54" s="28">
        <f t="shared" si="21"/>
        <v>82.463363636363638</v>
      </c>
      <c r="AZ54" s="28">
        <f t="shared" si="22"/>
        <v>7.9749999999999996</v>
      </c>
      <c r="BA54" s="28">
        <f t="shared" si="23"/>
        <v>90.438363636363633</v>
      </c>
      <c r="BB54" s="28">
        <f t="shared" si="24"/>
        <v>66</v>
      </c>
      <c r="BC54" s="28">
        <f t="shared" si="25"/>
        <v>24</v>
      </c>
      <c r="BD54" s="28">
        <f t="shared" si="12"/>
        <v>62</v>
      </c>
    </row>
    <row r="55" spans="1:56" s="27" customFormat="1" x14ac:dyDescent="0.25">
      <c r="A55" s="28" t="s">
        <v>996</v>
      </c>
      <c r="B55" s="28" t="s">
        <v>1047</v>
      </c>
      <c r="C55" s="28" t="s">
        <v>1048</v>
      </c>
      <c r="D55" s="44">
        <v>63</v>
      </c>
      <c r="E55" s="28" t="s">
        <v>65</v>
      </c>
      <c r="F55" s="28">
        <v>12</v>
      </c>
      <c r="G55" s="28" t="s">
        <v>169</v>
      </c>
      <c r="H55" s="28">
        <v>7</v>
      </c>
      <c r="I55" s="28">
        <v>1.125</v>
      </c>
      <c r="J55" s="28"/>
      <c r="K55" s="28"/>
      <c r="L55" s="28"/>
      <c r="M55" s="31"/>
      <c r="N55" s="28">
        <f t="shared" si="15"/>
        <v>20.125</v>
      </c>
      <c r="O55" s="28">
        <f t="shared" si="16"/>
        <v>24.9375</v>
      </c>
      <c r="P55" s="28">
        <v>2.806</v>
      </c>
      <c r="Q55" s="28">
        <f t="shared" si="17"/>
        <v>78.06</v>
      </c>
      <c r="R55" s="28"/>
      <c r="S55" s="31"/>
      <c r="T55" s="28">
        <f t="shared" si="18"/>
        <v>46.835999999999999</v>
      </c>
      <c r="U55" s="28">
        <v>76</v>
      </c>
      <c r="V55" s="46">
        <v>7.6</v>
      </c>
      <c r="W55" s="28"/>
      <c r="X55" s="28"/>
      <c r="Y55" s="28"/>
      <c r="Z55" s="28"/>
      <c r="AA55" s="45"/>
      <c r="AB55" s="45"/>
      <c r="AC55" s="28">
        <f t="shared" si="19"/>
        <v>0</v>
      </c>
      <c r="AD55" s="28"/>
      <c r="AE55" s="31"/>
      <c r="AF55" s="28"/>
      <c r="AG55" s="31"/>
      <c r="AH55" s="28">
        <f t="shared" si="27"/>
        <v>0</v>
      </c>
      <c r="AI55" s="28" t="s">
        <v>94</v>
      </c>
      <c r="AJ55" s="28" t="s">
        <v>94</v>
      </c>
      <c r="AK55" s="31">
        <v>1</v>
      </c>
      <c r="AL55" s="28"/>
      <c r="AM55" s="31"/>
      <c r="AN55" s="28"/>
      <c r="AO55" s="31"/>
      <c r="AP55" s="28">
        <f t="shared" si="26"/>
        <v>1</v>
      </c>
      <c r="AQ55" s="28"/>
      <c r="AR55" s="31"/>
      <c r="AS55" s="28"/>
      <c r="AT55" s="28"/>
      <c r="AU55" s="28"/>
      <c r="AV55" s="28"/>
      <c r="AW55" s="28"/>
      <c r="AX55" s="31">
        <f t="shared" si="20"/>
        <v>0</v>
      </c>
      <c r="AY55" s="28">
        <f t="shared" si="21"/>
        <v>79.373499999999993</v>
      </c>
      <c r="AZ55" s="28">
        <f t="shared" si="22"/>
        <v>1</v>
      </c>
      <c r="BA55" s="28">
        <f t="shared" si="23"/>
        <v>80.373499999999993</v>
      </c>
      <c r="BB55" s="28">
        <f t="shared" si="24"/>
        <v>92</v>
      </c>
      <c r="BC55" s="28">
        <f t="shared" si="25"/>
        <v>78</v>
      </c>
      <c r="BD55" s="28">
        <f t="shared" si="12"/>
        <v>92</v>
      </c>
    </row>
    <row r="56" spans="1:56" s="27" customFormat="1" x14ac:dyDescent="0.25">
      <c r="A56" s="28" t="s">
        <v>996</v>
      </c>
      <c r="B56" s="28" t="s">
        <v>1049</v>
      </c>
      <c r="C56" s="28" t="s">
        <v>1050</v>
      </c>
      <c r="D56" s="44">
        <v>63.5878787878788</v>
      </c>
      <c r="E56" s="28" t="s">
        <v>65</v>
      </c>
      <c r="F56" s="28">
        <v>12</v>
      </c>
      <c r="G56" s="28" t="s">
        <v>169</v>
      </c>
      <c r="H56" s="28">
        <v>7</v>
      </c>
      <c r="I56" s="28">
        <v>7.5</v>
      </c>
      <c r="J56" s="28"/>
      <c r="K56" s="28"/>
      <c r="L56" s="28"/>
      <c r="M56" s="31"/>
      <c r="N56" s="28">
        <f t="shared" si="15"/>
        <v>26.5</v>
      </c>
      <c r="O56" s="28">
        <f t="shared" si="16"/>
        <v>27.026363636363637</v>
      </c>
      <c r="P56" s="28">
        <v>4.1580000000000004</v>
      </c>
      <c r="Q56" s="28">
        <f t="shared" si="17"/>
        <v>91.580000000000013</v>
      </c>
      <c r="R56" s="28" t="s">
        <v>910</v>
      </c>
      <c r="S56" s="31">
        <v>0.3</v>
      </c>
      <c r="T56" s="28">
        <f t="shared" si="18"/>
        <v>55.128000000000007</v>
      </c>
      <c r="U56" s="28">
        <v>77</v>
      </c>
      <c r="V56" s="46">
        <v>7.7</v>
      </c>
      <c r="W56" s="28" t="s">
        <v>1051</v>
      </c>
      <c r="X56" s="28">
        <v>1.6</v>
      </c>
      <c r="Y56" s="28" t="s">
        <v>1052</v>
      </c>
      <c r="Z56" s="28">
        <v>0.85</v>
      </c>
      <c r="AA56" s="45" t="s">
        <v>1053</v>
      </c>
      <c r="AB56" s="45">
        <f>2.2+1+0.45+3</f>
        <v>6.65</v>
      </c>
      <c r="AC56" s="28">
        <f t="shared" si="19"/>
        <v>9.1</v>
      </c>
      <c r="AD56" s="28" t="s">
        <v>1054</v>
      </c>
      <c r="AE56" s="31">
        <v>1.5</v>
      </c>
      <c r="AF56" s="28" t="s">
        <v>1055</v>
      </c>
      <c r="AG56" s="31">
        <v>0.5</v>
      </c>
      <c r="AH56" s="28">
        <f t="shared" si="27"/>
        <v>2</v>
      </c>
      <c r="AI56" s="28" t="s">
        <v>1056</v>
      </c>
      <c r="AJ56" s="28" t="s">
        <v>1056</v>
      </c>
      <c r="AK56" s="31">
        <v>3.75</v>
      </c>
      <c r="AL56" s="31" t="s">
        <v>227</v>
      </c>
      <c r="AM56" s="31">
        <v>0.25</v>
      </c>
      <c r="AN56" s="28"/>
      <c r="AO56" s="31"/>
      <c r="AP56" s="28">
        <f t="shared" si="26"/>
        <v>4</v>
      </c>
      <c r="AQ56" s="28"/>
      <c r="AR56" s="31"/>
      <c r="AS56" s="28"/>
      <c r="AT56" s="28"/>
      <c r="AU56" s="28"/>
      <c r="AV56" s="28"/>
      <c r="AW56" s="28"/>
      <c r="AX56" s="31">
        <f t="shared" si="20"/>
        <v>0</v>
      </c>
      <c r="AY56" s="28">
        <f t="shared" si="21"/>
        <v>89.854363636363644</v>
      </c>
      <c r="AZ56" s="28">
        <f t="shared" si="22"/>
        <v>15.1</v>
      </c>
      <c r="BA56" s="28">
        <f t="shared" si="23"/>
        <v>104.95436363636364</v>
      </c>
      <c r="BB56" s="28">
        <f t="shared" si="24"/>
        <v>12</v>
      </c>
      <c r="BC56" s="28">
        <f t="shared" si="25"/>
        <v>5</v>
      </c>
      <c r="BD56" s="28">
        <f t="shared" si="12"/>
        <v>10</v>
      </c>
    </row>
    <row r="57" spans="1:56" s="27" customFormat="1" x14ac:dyDescent="0.25">
      <c r="A57" s="28" t="s">
        <v>996</v>
      </c>
      <c r="B57" s="28" t="s">
        <v>1057</v>
      </c>
      <c r="C57" s="28" t="s">
        <v>1058</v>
      </c>
      <c r="D57" s="44">
        <v>62.387878787878797</v>
      </c>
      <c r="E57" s="28" t="s">
        <v>65</v>
      </c>
      <c r="F57" s="28">
        <v>12</v>
      </c>
      <c r="G57" s="28" t="s">
        <v>169</v>
      </c>
      <c r="H57" s="28">
        <v>7</v>
      </c>
      <c r="I57" s="28"/>
      <c r="J57" s="28"/>
      <c r="K57" s="28"/>
      <c r="L57" s="28"/>
      <c r="M57" s="31"/>
      <c r="N57" s="28">
        <f t="shared" si="15"/>
        <v>19</v>
      </c>
      <c r="O57" s="28">
        <f t="shared" si="16"/>
        <v>24.416363636363641</v>
      </c>
      <c r="P57" s="28">
        <v>2.13</v>
      </c>
      <c r="Q57" s="28">
        <f t="shared" si="17"/>
        <v>71.3</v>
      </c>
      <c r="R57" s="28"/>
      <c r="S57" s="31"/>
      <c r="T57" s="28">
        <f t="shared" si="18"/>
        <v>42.779999999999994</v>
      </c>
      <c r="U57" s="28">
        <v>70.5</v>
      </c>
      <c r="V57" s="46">
        <v>7.05</v>
      </c>
      <c r="W57" s="28"/>
      <c r="X57" s="28"/>
      <c r="Y57" s="28"/>
      <c r="Z57" s="28"/>
      <c r="AA57" s="45"/>
      <c r="AB57" s="45"/>
      <c r="AC57" s="28">
        <f t="shared" si="19"/>
        <v>0</v>
      </c>
      <c r="AD57" s="28"/>
      <c r="AE57" s="31"/>
      <c r="AF57" s="28"/>
      <c r="AG57" s="31"/>
      <c r="AH57" s="28">
        <f t="shared" si="27"/>
        <v>0</v>
      </c>
      <c r="AI57" s="56"/>
      <c r="AJ57" s="28"/>
      <c r="AK57" s="31"/>
      <c r="AL57" s="28"/>
      <c r="AM57" s="31"/>
      <c r="AN57" s="28"/>
      <c r="AO57" s="31"/>
      <c r="AP57" s="28">
        <f t="shared" si="26"/>
        <v>0</v>
      </c>
      <c r="AQ57" s="28"/>
      <c r="AR57" s="31"/>
      <c r="AS57" s="28"/>
      <c r="AT57" s="28"/>
      <c r="AU57" s="28"/>
      <c r="AV57" s="28"/>
      <c r="AW57" s="28"/>
      <c r="AX57" s="31">
        <f t="shared" si="20"/>
        <v>0</v>
      </c>
      <c r="AY57" s="28">
        <f t="shared" si="21"/>
        <v>74.246363636363625</v>
      </c>
      <c r="AZ57" s="28">
        <f t="shared" si="22"/>
        <v>0</v>
      </c>
      <c r="BA57" s="28">
        <f t="shared" si="23"/>
        <v>74.246363636363625</v>
      </c>
      <c r="BB57" s="28">
        <f t="shared" si="24"/>
        <v>122</v>
      </c>
      <c r="BC57" s="28">
        <f t="shared" si="25"/>
        <v>122</v>
      </c>
      <c r="BD57" s="28">
        <f t="shared" si="12"/>
        <v>122</v>
      </c>
    </row>
    <row r="58" spans="1:56" s="27" customFormat="1" x14ac:dyDescent="0.25">
      <c r="A58" s="28" t="s">
        <v>996</v>
      </c>
      <c r="B58" s="28" t="s">
        <v>1059</v>
      </c>
      <c r="C58" s="28" t="s">
        <v>1060</v>
      </c>
      <c r="D58" s="44">
        <v>62.4121212121212</v>
      </c>
      <c r="E58" s="28" t="s">
        <v>65</v>
      </c>
      <c r="F58" s="28">
        <v>12</v>
      </c>
      <c r="G58" s="28" t="s">
        <v>169</v>
      </c>
      <c r="H58" s="28">
        <v>7</v>
      </c>
      <c r="I58" s="28"/>
      <c r="J58" s="28"/>
      <c r="K58" s="28"/>
      <c r="L58" s="28"/>
      <c r="M58" s="31"/>
      <c r="N58" s="28">
        <f t="shared" si="15"/>
        <v>19</v>
      </c>
      <c r="O58" s="28">
        <f t="shared" si="16"/>
        <v>24.423636363636362</v>
      </c>
      <c r="P58" s="28">
        <v>2.3759999999999999</v>
      </c>
      <c r="Q58" s="28">
        <f t="shared" si="17"/>
        <v>73.759999999999991</v>
      </c>
      <c r="R58" s="28"/>
      <c r="S58" s="31"/>
      <c r="T58" s="28">
        <f t="shared" si="18"/>
        <v>44.255999999999993</v>
      </c>
      <c r="U58" s="28">
        <v>77</v>
      </c>
      <c r="V58" s="46">
        <v>7.7</v>
      </c>
      <c r="W58" s="28"/>
      <c r="X58" s="28"/>
      <c r="Y58" s="28"/>
      <c r="Z58" s="28"/>
      <c r="AA58" s="45"/>
      <c r="AB58" s="45"/>
      <c r="AC58" s="28">
        <f t="shared" si="19"/>
        <v>0</v>
      </c>
      <c r="AD58" s="28"/>
      <c r="AE58" s="31"/>
      <c r="AF58" s="28"/>
      <c r="AG58" s="31"/>
      <c r="AH58" s="28">
        <f t="shared" si="27"/>
        <v>0</v>
      </c>
      <c r="AI58" s="28"/>
      <c r="AJ58" s="28"/>
      <c r="AK58" s="31"/>
      <c r="AL58" s="28"/>
      <c r="AM58" s="31"/>
      <c r="AN58" s="28"/>
      <c r="AO58" s="31"/>
      <c r="AP58" s="28">
        <f t="shared" si="26"/>
        <v>0</v>
      </c>
      <c r="AQ58" s="28"/>
      <c r="AR58" s="31"/>
      <c r="AS58" s="28"/>
      <c r="AT58" s="28"/>
      <c r="AU58" s="28"/>
      <c r="AV58" s="28"/>
      <c r="AW58" s="28"/>
      <c r="AX58" s="31">
        <f t="shared" si="20"/>
        <v>0</v>
      </c>
      <c r="AY58" s="28">
        <f t="shared" si="21"/>
        <v>76.379636363636351</v>
      </c>
      <c r="AZ58" s="28">
        <f t="shared" si="22"/>
        <v>0</v>
      </c>
      <c r="BA58" s="28">
        <f t="shared" si="23"/>
        <v>76.379636363636351</v>
      </c>
      <c r="BB58" s="28">
        <f t="shared" si="24"/>
        <v>118</v>
      </c>
      <c r="BC58" s="28">
        <f t="shared" si="25"/>
        <v>115</v>
      </c>
      <c r="BD58" s="28">
        <f t="shared" si="12"/>
        <v>118</v>
      </c>
    </row>
    <row r="59" spans="1:56" s="27" customFormat="1" x14ac:dyDescent="0.25">
      <c r="A59" s="28" t="s">
        <v>996</v>
      </c>
      <c r="B59" s="28" t="s">
        <v>1061</v>
      </c>
      <c r="C59" s="28" t="s">
        <v>1062</v>
      </c>
      <c r="D59" s="44">
        <v>61.175757575757601</v>
      </c>
      <c r="E59" s="28" t="s">
        <v>65</v>
      </c>
      <c r="F59" s="28">
        <v>12</v>
      </c>
      <c r="G59" s="28" t="s">
        <v>169</v>
      </c>
      <c r="H59" s="28">
        <v>7</v>
      </c>
      <c r="I59" s="28"/>
      <c r="J59" s="28"/>
      <c r="K59" s="28"/>
      <c r="L59" s="28"/>
      <c r="M59" s="31"/>
      <c r="N59" s="28">
        <f t="shared" si="15"/>
        <v>19</v>
      </c>
      <c r="O59" s="28">
        <f t="shared" si="16"/>
        <v>24.052727272727278</v>
      </c>
      <c r="P59" s="28">
        <v>3.0139999999999998</v>
      </c>
      <c r="Q59" s="28">
        <f t="shared" si="17"/>
        <v>80.14</v>
      </c>
      <c r="R59" s="28"/>
      <c r="S59" s="31"/>
      <c r="T59" s="28">
        <f t="shared" si="18"/>
        <v>48.083999999999996</v>
      </c>
      <c r="U59" s="28">
        <v>72.5</v>
      </c>
      <c r="V59" s="46">
        <v>7.25</v>
      </c>
      <c r="W59" s="28"/>
      <c r="X59" s="28"/>
      <c r="Y59" s="28"/>
      <c r="Z59" s="28"/>
      <c r="AA59" s="45"/>
      <c r="AB59" s="45"/>
      <c r="AC59" s="28">
        <f t="shared" si="19"/>
        <v>0</v>
      </c>
      <c r="AD59" s="28"/>
      <c r="AE59" s="31"/>
      <c r="AF59" s="28"/>
      <c r="AG59" s="31"/>
      <c r="AH59" s="28">
        <f t="shared" si="27"/>
        <v>0</v>
      </c>
      <c r="AI59" s="28"/>
      <c r="AJ59" s="28"/>
      <c r="AK59" s="31"/>
      <c r="AL59" s="28"/>
      <c r="AM59" s="31"/>
      <c r="AN59" s="28"/>
      <c r="AO59" s="31"/>
      <c r="AP59" s="28">
        <f t="shared" si="26"/>
        <v>0</v>
      </c>
      <c r="AQ59" s="28"/>
      <c r="AR59" s="31"/>
      <c r="AS59" s="28"/>
      <c r="AT59" s="28"/>
      <c r="AU59" s="28"/>
      <c r="AV59" s="28"/>
      <c r="AW59" s="28"/>
      <c r="AX59" s="31">
        <f t="shared" si="20"/>
        <v>0</v>
      </c>
      <c r="AY59" s="28">
        <f t="shared" si="21"/>
        <v>79.386727272727271</v>
      </c>
      <c r="AZ59" s="28">
        <f t="shared" si="22"/>
        <v>0</v>
      </c>
      <c r="BA59" s="28">
        <f t="shared" si="23"/>
        <v>79.386727272727271</v>
      </c>
      <c r="BB59" s="28">
        <f t="shared" si="24"/>
        <v>80</v>
      </c>
      <c r="BC59" s="28">
        <f t="shared" si="25"/>
        <v>89</v>
      </c>
      <c r="BD59" s="28">
        <f t="shared" si="12"/>
        <v>80</v>
      </c>
    </row>
    <row r="60" spans="1:56" s="27" customFormat="1" x14ac:dyDescent="0.25">
      <c r="A60" s="28" t="s">
        <v>996</v>
      </c>
      <c r="B60" s="28" t="s">
        <v>1063</v>
      </c>
      <c r="C60" s="28" t="s">
        <v>1064</v>
      </c>
      <c r="D60" s="44">
        <v>62.975757575757598</v>
      </c>
      <c r="E60" s="28" t="s">
        <v>65</v>
      </c>
      <c r="F60" s="28">
        <v>12</v>
      </c>
      <c r="G60" s="28" t="s">
        <v>169</v>
      </c>
      <c r="H60" s="28">
        <v>7</v>
      </c>
      <c r="I60" s="28"/>
      <c r="J60" s="28"/>
      <c r="K60" s="28"/>
      <c r="L60" s="28"/>
      <c r="M60" s="31"/>
      <c r="N60" s="28">
        <f t="shared" si="15"/>
        <v>19</v>
      </c>
      <c r="O60" s="28">
        <f t="shared" si="16"/>
        <v>24.592727272727277</v>
      </c>
      <c r="P60" s="28">
        <v>3.0680000000000001</v>
      </c>
      <c r="Q60" s="28">
        <f t="shared" si="17"/>
        <v>80.680000000000007</v>
      </c>
      <c r="R60" s="28"/>
      <c r="S60" s="31"/>
      <c r="T60" s="28">
        <f t="shared" si="18"/>
        <v>48.408000000000001</v>
      </c>
      <c r="U60" s="28">
        <v>67.5</v>
      </c>
      <c r="V60" s="46">
        <v>6.75</v>
      </c>
      <c r="W60" s="28"/>
      <c r="X60" s="28"/>
      <c r="Y60" s="28"/>
      <c r="Z60" s="28"/>
      <c r="AA60" s="45"/>
      <c r="AB60" s="45"/>
      <c r="AC60" s="28">
        <f t="shared" si="19"/>
        <v>0</v>
      </c>
      <c r="AD60" s="28"/>
      <c r="AE60" s="31"/>
      <c r="AF60" s="28"/>
      <c r="AG60" s="31"/>
      <c r="AH60" s="28">
        <f t="shared" si="27"/>
        <v>0</v>
      </c>
      <c r="AI60" s="28" t="s">
        <v>638</v>
      </c>
      <c r="AJ60" s="28" t="s">
        <v>638</v>
      </c>
      <c r="AK60" s="31">
        <v>1</v>
      </c>
      <c r="AL60" s="28"/>
      <c r="AM60" s="31"/>
      <c r="AN60" s="28"/>
      <c r="AO60" s="31"/>
      <c r="AP60" s="28">
        <f t="shared" si="26"/>
        <v>1</v>
      </c>
      <c r="AQ60" s="28"/>
      <c r="AR60" s="31"/>
      <c r="AS60" s="28"/>
      <c r="AT60" s="28"/>
      <c r="AU60" s="28"/>
      <c r="AV60" s="28"/>
      <c r="AW60" s="28"/>
      <c r="AX60" s="31">
        <f t="shared" si="20"/>
        <v>0</v>
      </c>
      <c r="AY60" s="28">
        <f t="shared" si="21"/>
        <v>79.750727272727275</v>
      </c>
      <c r="AZ60" s="28">
        <f t="shared" si="22"/>
        <v>1</v>
      </c>
      <c r="BA60" s="28">
        <f t="shared" si="23"/>
        <v>80.750727272727275</v>
      </c>
      <c r="BB60" s="28">
        <f t="shared" si="24"/>
        <v>74</v>
      </c>
      <c r="BC60" s="28">
        <f t="shared" si="25"/>
        <v>75</v>
      </c>
      <c r="BD60" s="28">
        <f t="shared" si="12"/>
        <v>74</v>
      </c>
    </row>
    <row r="61" spans="1:56" s="27" customFormat="1" x14ac:dyDescent="0.25">
      <c r="A61" s="28" t="s">
        <v>996</v>
      </c>
      <c r="B61" s="28" t="s">
        <v>1065</v>
      </c>
      <c r="C61" s="28" t="s">
        <v>1066</v>
      </c>
      <c r="D61" s="44">
        <v>62.963636363636397</v>
      </c>
      <c r="E61" s="28" t="s">
        <v>65</v>
      </c>
      <c r="F61" s="28">
        <v>12</v>
      </c>
      <c r="G61" s="28" t="s">
        <v>64</v>
      </c>
      <c r="H61" s="28">
        <v>8</v>
      </c>
      <c r="I61" s="28"/>
      <c r="J61" s="28"/>
      <c r="K61" s="28"/>
      <c r="L61" s="28"/>
      <c r="M61" s="31"/>
      <c r="N61" s="28">
        <f t="shared" si="15"/>
        <v>20</v>
      </c>
      <c r="O61" s="28">
        <f t="shared" si="16"/>
        <v>24.889090909090918</v>
      </c>
      <c r="P61" s="28">
        <v>3.3650000000000002</v>
      </c>
      <c r="Q61" s="28">
        <f t="shared" si="17"/>
        <v>83.65</v>
      </c>
      <c r="R61" s="28"/>
      <c r="S61" s="31"/>
      <c r="T61" s="28">
        <f t="shared" si="18"/>
        <v>50.190000000000005</v>
      </c>
      <c r="U61" s="28">
        <v>69</v>
      </c>
      <c r="V61" s="46">
        <v>6.9</v>
      </c>
      <c r="W61" s="28"/>
      <c r="X61" s="28"/>
      <c r="Y61" s="28"/>
      <c r="Z61" s="28"/>
      <c r="AA61" s="45"/>
      <c r="AB61" s="45"/>
      <c r="AC61" s="28">
        <f t="shared" si="19"/>
        <v>0</v>
      </c>
      <c r="AD61" s="28"/>
      <c r="AE61" s="31"/>
      <c r="AF61" s="28"/>
      <c r="AG61" s="31"/>
      <c r="AH61" s="28">
        <f t="shared" si="27"/>
        <v>0</v>
      </c>
      <c r="AI61" s="31" t="s">
        <v>1067</v>
      </c>
      <c r="AJ61" s="31" t="s">
        <v>1067</v>
      </c>
      <c r="AK61" s="31">
        <v>1.5</v>
      </c>
      <c r="AL61" s="28"/>
      <c r="AM61" s="31"/>
      <c r="AN61" s="28"/>
      <c r="AO61" s="31"/>
      <c r="AP61" s="28">
        <f t="shared" si="26"/>
        <v>1.5</v>
      </c>
      <c r="AQ61" s="28"/>
      <c r="AR61" s="31"/>
      <c r="AS61" s="28"/>
      <c r="AT61" s="28"/>
      <c r="AU61" s="28"/>
      <c r="AV61" s="28"/>
      <c r="AW61" s="28"/>
      <c r="AX61" s="31">
        <f t="shared" si="20"/>
        <v>0</v>
      </c>
      <c r="AY61" s="28">
        <f t="shared" si="21"/>
        <v>81.979090909090928</v>
      </c>
      <c r="AZ61" s="28">
        <f t="shared" si="22"/>
        <v>1.5</v>
      </c>
      <c r="BA61" s="28">
        <f t="shared" si="23"/>
        <v>83.479090909090928</v>
      </c>
      <c r="BB61" s="28">
        <f t="shared" si="24"/>
        <v>56</v>
      </c>
      <c r="BC61" s="28">
        <f t="shared" si="25"/>
        <v>54</v>
      </c>
      <c r="BD61" s="28">
        <f t="shared" si="12"/>
        <v>56</v>
      </c>
    </row>
    <row r="62" spans="1:56" s="27" customFormat="1" x14ac:dyDescent="0.25">
      <c r="A62" s="28" t="s">
        <v>996</v>
      </c>
      <c r="B62" s="28" t="s">
        <v>1068</v>
      </c>
      <c r="C62" s="28" t="s">
        <v>1069</v>
      </c>
      <c r="D62" s="44">
        <v>62.1</v>
      </c>
      <c r="E62" s="28" t="s">
        <v>65</v>
      </c>
      <c r="F62" s="28">
        <v>12</v>
      </c>
      <c r="G62" s="28" t="s">
        <v>64</v>
      </c>
      <c r="H62" s="28">
        <v>8</v>
      </c>
      <c r="I62" s="28"/>
      <c r="J62" s="28"/>
      <c r="K62" s="28"/>
      <c r="L62" s="28"/>
      <c r="M62" s="31"/>
      <c r="N62" s="28">
        <f t="shared" si="15"/>
        <v>20</v>
      </c>
      <c r="O62" s="28">
        <f t="shared" si="16"/>
        <v>24.63</v>
      </c>
      <c r="P62" s="28">
        <v>1.155</v>
      </c>
      <c r="Q62" s="28">
        <f t="shared" si="17"/>
        <v>61.55</v>
      </c>
      <c r="R62" s="28"/>
      <c r="S62" s="31"/>
      <c r="T62" s="28">
        <f t="shared" si="18"/>
        <v>36.93</v>
      </c>
      <c r="U62" s="28">
        <v>68</v>
      </c>
      <c r="V62" s="46">
        <v>6.8</v>
      </c>
      <c r="W62" s="28"/>
      <c r="X62" s="28"/>
      <c r="Y62" s="28"/>
      <c r="Z62" s="28"/>
      <c r="AA62" s="45"/>
      <c r="AB62" s="45"/>
      <c r="AC62" s="28">
        <f t="shared" si="19"/>
        <v>0</v>
      </c>
      <c r="AD62" s="47" t="s">
        <v>70</v>
      </c>
      <c r="AE62" s="31">
        <v>0.125</v>
      </c>
      <c r="AF62" s="28"/>
      <c r="AG62" s="31"/>
      <c r="AH62" s="28">
        <f t="shared" si="27"/>
        <v>0.125</v>
      </c>
      <c r="AI62" s="28"/>
      <c r="AJ62" s="28"/>
      <c r="AK62" s="31"/>
      <c r="AL62" s="28"/>
      <c r="AM62" s="31"/>
      <c r="AN62" s="28"/>
      <c r="AO62" s="31"/>
      <c r="AP62" s="28">
        <f t="shared" si="26"/>
        <v>0</v>
      </c>
      <c r="AQ62" s="28"/>
      <c r="AR62" s="31"/>
      <c r="AS62" s="28"/>
      <c r="AT62" s="28"/>
      <c r="AU62" s="28"/>
      <c r="AV62" s="28"/>
      <c r="AW62" s="28"/>
      <c r="AX62" s="31">
        <f t="shared" si="20"/>
        <v>0</v>
      </c>
      <c r="AY62" s="28">
        <f t="shared" si="21"/>
        <v>68.36</v>
      </c>
      <c r="AZ62" s="28">
        <f t="shared" si="22"/>
        <v>0.125</v>
      </c>
      <c r="BA62" s="28">
        <f t="shared" si="23"/>
        <v>68.484999999999999</v>
      </c>
      <c r="BB62" s="28">
        <f t="shared" si="24"/>
        <v>134</v>
      </c>
      <c r="BC62" s="28">
        <f t="shared" si="25"/>
        <v>131</v>
      </c>
      <c r="BD62" s="28">
        <f t="shared" si="12"/>
        <v>134</v>
      </c>
    </row>
    <row r="63" spans="1:56" s="27" customFormat="1" x14ac:dyDescent="0.25">
      <c r="A63" s="31" t="s">
        <v>996</v>
      </c>
      <c r="B63" s="31" t="s">
        <v>1070</v>
      </c>
      <c r="C63" s="31" t="s">
        <v>1071</v>
      </c>
      <c r="D63" s="31">
        <v>62.963636363636397</v>
      </c>
      <c r="E63" s="31" t="s">
        <v>65</v>
      </c>
      <c r="F63" s="31">
        <v>12</v>
      </c>
      <c r="G63" s="31" t="s">
        <v>64</v>
      </c>
      <c r="H63" s="31">
        <v>8</v>
      </c>
      <c r="I63" s="31">
        <v>1.575</v>
      </c>
      <c r="J63" s="31"/>
      <c r="K63" s="31"/>
      <c r="L63" s="31"/>
      <c r="M63" s="31"/>
      <c r="N63" s="31">
        <f t="shared" si="15"/>
        <v>21.574999999999999</v>
      </c>
      <c r="O63" s="31">
        <f t="shared" si="16"/>
        <v>25.361590909090918</v>
      </c>
      <c r="P63" s="31">
        <v>3.5819999999999999</v>
      </c>
      <c r="Q63" s="31">
        <f t="shared" si="17"/>
        <v>85.82</v>
      </c>
      <c r="R63" s="31"/>
      <c r="S63" s="31"/>
      <c r="T63" s="31">
        <f t="shared" si="18"/>
        <v>51.491999999999997</v>
      </c>
      <c r="U63" s="31">
        <v>75</v>
      </c>
      <c r="V63" s="54">
        <v>7.5</v>
      </c>
      <c r="W63" s="31"/>
      <c r="X63" s="31"/>
      <c r="Y63" s="31"/>
      <c r="Z63" s="31"/>
      <c r="AA63" s="50"/>
      <c r="AB63" s="50"/>
      <c r="AC63" s="31">
        <f t="shared" si="19"/>
        <v>0</v>
      </c>
      <c r="AD63" s="31"/>
      <c r="AE63" s="31"/>
      <c r="AF63" s="31"/>
      <c r="AG63" s="31"/>
      <c r="AH63" s="31">
        <f t="shared" si="27"/>
        <v>0</v>
      </c>
      <c r="AI63" s="31" t="s">
        <v>1072</v>
      </c>
      <c r="AJ63" s="31" t="s">
        <v>1072</v>
      </c>
      <c r="AK63" s="31">
        <v>1</v>
      </c>
      <c r="AL63" s="31"/>
      <c r="AM63" s="31"/>
      <c r="AN63" s="31"/>
      <c r="AO63" s="31"/>
      <c r="AP63" s="31">
        <f t="shared" si="26"/>
        <v>1</v>
      </c>
      <c r="AQ63" s="31"/>
      <c r="AR63" s="31"/>
      <c r="AS63" s="31"/>
      <c r="AT63" s="31"/>
      <c r="AU63" s="31"/>
      <c r="AV63" s="31"/>
      <c r="AW63" s="31"/>
      <c r="AX63" s="31">
        <f t="shared" si="20"/>
        <v>0</v>
      </c>
      <c r="AY63" s="31">
        <f t="shared" si="21"/>
        <v>84.353590909090912</v>
      </c>
      <c r="AZ63" s="31">
        <f t="shared" si="22"/>
        <v>1</v>
      </c>
      <c r="BA63" s="31">
        <f t="shared" si="23"/>
        <v>85.353590909090912</v>
      </c>
      <c r="BB63" s="31">
        <f t="shared" si="24"/>
        <v>43</v>
      </c>
      <c r="BC63" s="31">
        <f t="shared" si="25"/>
        <v>44</v>
      </c>
      <c r="BD63" s="28">
        <f t="shared" si="12"/>
        <v>43</v>
      </c>
    </row>
    <row r="64" spans="1:56" s="27" customFormat="1" x14ac:dyDescent="0.25">
      <c r="A64" s="28" t="s">
        <v>996</v>
      </c>
      <c r="B64" s="28" t="s">
        <v>1073</v>
      </c>
      <c r="C64" s="28" t="s">
        <v>1074</v>
      </c>
      <c r="D64" s="44">
        <v>62.4</v>
      </c>
      <c r="E64" s="28" t="s">
        <v>65</v>
      </c>
      <c r="F64" s="28">
        <v>12</v>
      </c>
      <c r="G64" s="28" t="s">
        <v>169</v>
      </c>
      <c r="H64" s="28">
        <v>7</v>
      </c>
      <c r="I64" s="28">
        <v>7.125</v>
      </c>
      <c r="J64" s="28"/>
      <c r="K64" s="28"/>
      <c r="L64" s="28"/>
      <c r="M64" s="31"/>
      <c r="N64" s="28">
        <f t="shared" si="15"/>
        <v>26.125</v>
      </c>
      <c r="O64" s="28">
        <f t="shared" si="16"/>
        <v>26.557500000000001</v>
      </c>
      <c r="P64" s="28">
        <v>4.2030000000000003</v>
      </c>
      <c r="Q64" s="28">
        <f t="shared" si="17"/>
        <v>92.03</v>
      </c>
      <c r="R64" s="28" t="s">
        <v>105</v>
      </c>
      <c r="S64" s="31">
        <v>0.2</v>
      </c>
      <c r="T64" s="28">
        <f t="shared" si="18"/>
        <v>55.338000000000001</v>
      </c>
      <c r="U64" s="28">
        <v>76.5</v>
      </c>
      <c r="V64" s="46">
        <v>7.65</v>
      </c>
      <c r="W64" s="28" t="s">
        <v>1075</v>
      </c>
      <c r="X64" s="28">
        <v>2.8</v>
      </c>
      <c r="Y64" s="28" t="s">
        <v>1044</v>
      </c>
      <c r="Z64" s="28">
        <v>0.375</v>
      </c>
      <c r="AA64" s="45" t="s">
        <v>1076</v>
      </c>
      <c r="AB64" s="45">
        <v>4</v>
      </c>
      <c r="AC64" s="28">
        <f t="shared" si="19"/>
        <v>7.1749999999999998</v>
      </c>
      <c r="AD64" s="28"/>
      <c r="AE64" s="31"/>
      <c r="AF64" s="28"/>
      <c r="AG64" s="31"/>
      <c r="AH64" s="28">
        <f t="shared" si="27"/>
        <v>0</v>
      </c>
      <c r="AI64" s="28"/>
      <c r="AJ64" s="28"/>
      <c r="AK64" s="31"/>
      <c r="AL64" s="28"/>
      <c r="AM64" s="31"/>
      <c r="AN64" s="28"/>
      <c r="AO64" s="31"/>
      <c r="AP64" s="28">
        <f t="shared" si="26"/>
        <v>0</v>
      </c>
      <c r="AQ64" s="28"/>
      <c r="AR64" s="31"/>
      <c r="AS64" s="28"/>
      <c r="AT64" s="55" t="s">
        <v>1077</v>
      </c>
      <c r="AU64" s="28">
        <v>0.5</v>
      </c>
      <c r="AV64" s="28"/>
      <c r="AW64" s="28"/>
      <c r="AX64" s="31">
        <f t="shared" si="20"/>
        <v>0.5</v>
      </c>
      <c r="AY64" s="28">
        <f t="shared" si="21"/>
        <v>89.545500000000004</v>
      </c>
      <c r="AZ64" s="28">
        <f t="shared" si="22"/>
        <v>7.6749999999999998</v>
      </c>
      <c r="BA64" s="28">
        <f t="shared" si="23"/>
        <v>97.220500000000001</v>
      </c>
      <c r="BB64" s="28">
        <f t="shared" si="24"/>
        <v>6</v>
      </c>
      <c r="BC64" s="28">
        <f t="shared" si="25"/>
        <v>15</v>
      </c>
      <c r="BD64" s="28">
        <f t="shared" si="12"/>
        <v>6</v>
      </c>
    </row>
    <row r="65" spans="1:56" s="27" customFormat="1" x14ac:dyDescent="0.25">
      <c r="A65" s="28" t="s">
        <v>996</v>
      </c>
      <c r="B65" s="28" t="s">
        <v>1078</v>
      </c>
      <c r="C65" s="28" t="s">
        <v>1079</v>
      </c>
      <c r="D65" s="44">
        <v>62.063636363636398</v>
      </c>
      <c r="E65" s="28" t="s">
        <v>65</v>
      </c>
      <c r="F65" s="28">
        <v>12</v>
      </c>
      <c r="G65" s="28" t="s">
        <v>169</v>
      </c>
      <c r="H65" s="28">
        <v>7</v>
      </c>
      <c r="I65" s="28"/>
      <c r="J65" s="28"/>
      <c r="K65" s="28"/>
      <c r="L65" s="28"/>
      <c r="M65" s="31"/>
      <c r="N65" s="28">
        <f t="shared" si="15"/>
        <v>19</v>
      </c>
      <c r="O65" s="28">
        <f t="shared" si="16"/>
        <v>24.319090909090917</v>
      </c>
      <c r="P65" s="28">
        <v>2.4929999999999999</v>
      </c>
      <c r="Q65" s="28">
        <f t="shared" si="17"/>
        <v>74.930000000000007</v>
      </c>
      <c r="R65" s="28"/>
      <c r="S65" s="31"/>
      <c r="T65" s="28">
        <f t="shared" si="18"/>
        <v>44.958000000000006</v>
      </c>
      <c r="U65" s="28">
        <v>72</v>
      </c>
      <c r="V65" s="46">
        <v>7.2</v>
      </c>
      <c r="W65" s="28"/>
      <c r="X65" s="28"/>
      <c r="Y65" s="28"/>
      <c r="Z65" s="28"/>
      <c r="AA65" s="45"/>
      <c r="AB65" s="45"/>
      <c r="AC65" s="28">
        <f t="shared" si="19"/>
        <v>0</v>
      </c>
      <c r="AD65" s="28"/>
      <c r="AE65" s="31"/>
      <c r="AF65" s="28"/>
      <c r="AG65" s="31"/>
      <c r="AH65" s="28">
        <f t="shared" si="27"/>
        <v>0</v>
      </c>
      <c r="AI65" s="28"/>
      <c r="AJ65" s="28"/>
      <c r="AK65" s="31"/>
      <c r="AL65" s="28"/>
      <c r="AM65" s="31"/>
      <c r="AN65" s="28"/>
      <c r="AO65" s="31"/>
      <c r="AP65" s="28">
        <f t="shared" si="26"/>
        <v>0</v>
      </c>
      <c r="AQ65" s="28"/>
      <c r="AR65" s="31"/>
      <c r="AS65" s="28"/>
      <c r="AT65" s="28"/>
      <c r="AU65" s="28"/>
      <c r="AV65" s="28"/>
      <c r="AW65" s="28"/>
      <c r="AX65" s="31">
        <f t="shared" si="20"/>
        <v>0</v>
      </c>
      <c r="AY65" s="28">
        <f t="shared" si="21"/>
        <v>76.477090909090933</v>
      </c>
      <c r="AZ65" s="28">
        <f t="shared" si="22"/>
        <v>0</v>
      </c>
      <c r="BA65" s="28">
        <f t="shared" si="23"/>
        <v>76.477090909090933</v>
      </c>
      <c r="BB65" s="28">
        <f t="shared" si="24"/>
        <v>111</v>
      </c>
      <c r="BC65" s="28">
        <f t="shared" si="25"/>
        <v>113</v>
      </c>
      <c r="BD65" s="28">
        <f t="shared" si="12"/>
        <v>111</v>
      </c>
    </row>
    <row r="66" spans="1:56" s="27" customFormat="1" x14ac:dyDescent="0.25">
      <c r="A66" s="28" t="s">
        <v>996</v>
      </c>
      <c r="B66" s="28" t="s">
        <v>1080</v>
      </c>
      <c r="C66" s="28" t="s">
        <v>1081</v>
      </c>
      <c r="D66" s="44">
        <v>60.443636363636401</v>
      </c>
      <c r="E66" s="28" t="s">
        <v>65</v>
      </c>
      <c r="F66" s="28">
        <v>12</v>
      </c>
      <c r="G66" s="28" t="s">
        <v>64</v>
      </c>
      <c r="H66" s="28">
        <v>8</v>
      </c>
      <c r="I66" s="28"/>
      <c r="J66" s="28"/>
      <c r="K66" s="28"/>
      <c r="L66" s="28"/>
      <c r="M66" s="31"/>
      <c r="N66" s="28">
        <f t="shared" si="15"/>
        <v>20</v>
      </c>
      <c r="O66" s="28">
        <f t="shared" si="16"/>
        <v>24.133090909090921</v>
      </c>
      <c r="P66" s="28">
        <v>3.0920000000000001</v>
      </c>
      <c r="Q66" s="28">
        <f t="shared" si="17"/>
        <v>80.92</v>
      </c>
      <c r="R66" s="28"/>
      <c r="S66" s="31"/>
      <c r="T66" s="28">
        <f t="shared" si="18"/>
        <v>48.552</v>
      </c>
      <c r="U66" s="28">
        <v>74</v>
      </c>
      <c r="V66" s="46">
        <v>7.4</v>
      </c>
      <c r="W66" s="28"/>
      <c r="X66" s="28"/>
      <c r="Y66" s="28"/>
      <c r="Z66" s="28"/>
      <c r="AA66" s="45"/>
      <c r="AB66" s="45"/>
      <c r="AC66" s="28">
        <f t="shared" si="19"/>
        <v>0</v>
      </c>
      <c r="AD66" s="47" t="s">
        <v>70</v>
      </c>
      <c r="AE66" s="31">
        <v>0.125</v>
      </c>
      <c r="AF66" s="28"/>
      <c r="AG66" s="31"/>
      <c r="AH66" s="28">
        <f t="shared" si="27"/>
        <v>0.125</v>
      </c>
      <c r="AI66" s="28"/>
      <c r="AJ66" s="28"/>
      <c r="AK66" s="31"/>
      <c r="AL66" s="28"/>
      <c r="AM66" s="31"/>
      <c r="AN66" s="28"/>
      <c r="AO66" s="31"/>
      <c r="AP66" s="28">
        <f t="shared" si="26"/>
        <v>0</v>
      </c>
      <c r="AQ66" s="28"/>
      <c r="AR66" s="31"/>
      <c r="AS66" s="28"/>
      <c r="AT66" s="28"/>
      <c r="AU66" s="28"/>
      <c r="AV66" s="28"/>
      <c r="AW66" s="28"/>
      <c r="AX66" s="31">
        <f t="shared" si="20"/>
        <v>0</v>
      </c>
      <c r="AY66" s="28">
        <f t="shared" si="21"/>
        <v>80.085090909090923</v>
      </c>
      <c r="AZ66" s="28">
        <f t="shared" si="22"/>
        <v>0.125</v>
      </c>
      <c r="BA66" s="28">
        <f t="shared" si="23"/>
        <v>80.210090909090923</v>
      </c>
      <c r="BB66" s="28">
        <f t="shared" si="24"/>
        <v>72</v>
      </c>
      <c r="BC66" s="28">
        <f t="shared" si="25"/>
        <v>82</v>
      </c>
      <c r="BD66" s="28">
        <f t="shared" si="12"/>
        <v>72</v>
      </c>
    </row>
    <row r="67" spans="1:56" s="27" customFormat="1" x14ac:dyDescent="0.25">
      <c r="A67" s="28" t="s">
        <v>996</v>
      </c>
      <c r="B67" s="28" t="s">
        <v>1082</v>
      </c>
      <c r="C67" s="28" t="s">
        <v>1083</v>
      </c>
      <c r="D67" s="44">
        <v>62.375757575757603</v>
      </c>
      <c r="E67" s="28" t="s">
        <v>65</v>
      </c>
      <c r="F67" s="28">
        <v>12</v>
      </c>
      <c r="G67" s="28" t="s">
        <v>64</v>
      </c>
      <c r="H67" s="28">
        <v>8</v>
      </c>
      <c r="I67" s="28">
        <v>1.2</v>
      </c>
      <c r="J67" s="28"/>
      <c r="K67" s="28"/>
      <c r="L67" s="28"/>
      <c r="M67" s="31"/>
      <c r="N67" s="28">
        <f t="shared" si="15"/>
        <v>21.2</v>
      </c>
      <c r="O67" s="28">
        <f t="shared" si="16"/>
        <v>25.072727272727281</v>
      </c>
      <c r="P67" s="28">
        <v>3.7450000000000001</v>
      </c>
      <c r="Q67" s="28">
        <f t="shared" si="17"/>
        <v>87.45</v>
      </c>
      <c r="R67" s="28" t="s">
        <v>1084</v>
      </c>
      <c r="S67" s="31">
        <v>0.4</v>
      </c>
      <c r="T67" s="28">
        <f t="shared" si="18"/>
        <v>52.71</v>
      </c>
      <c r="U67" s="28">
        <v>76</v>
      </c>
      <c r="V67" s="46">
        <v>7.6</v>
      </c>
      <c r="W67" s="28"/>
      <c r="X67" s="28"/>
      <c r="Y67" s="28"/>
      <c r="Z67" s="28"/>
      <c r="AA67" s="45"/>
      <c r="AB67" s="45"/>
      <c r="AC67" s="28">
        <f t="shared" si="19"/>
        <v>0</v>
      </c>
      <c r="AD67" s="28"/>
      <c r="AE67" s="31"/>
      <c r="AF67" s="28"/>
      <c r="AG67" s="31"/>
      <c r="AH67" s="28">
        <f t="shared" si="27"/>
        <v>0</v>
      </c>
      <c r="AI67" s="28"/>
      <c r="AJ67" s="28"/>
      <c r="AK67" s="31"/>
      <c r="AL67" s="28"/>
      <c r="AM67" s="31"/>
      <c r="AN67" s="28"/>
      <c r="AO67" s="31"/>
      <c r="AP67" s="28">
        <f t="shared" si="26"/>
        <v>0</v>
      </c>
      <c r="AQ67" s="28" t="s">
        <v>385</v>
      </c>
      <c r="AR67" s="31">
        <v>1.5</v>
      </c>
      <c r="AS67" s="28"/>
      <c r="AT67" s="28" t="s">
        <v>1085</v>
      </c>
      <c r="AU67" s="28">
        <v>2.6</v>
      </c>
      <c r="AV67" s="28"/>
      <c r="AW67" s="28"/>
      <c r="AX67" s="31">
        <f t="shared" si="20"/>
        <v>4.0999999999999996</v>
      </c>
      <c r="AY67" s="28">
        <f t="shared" si="21"/>
        <v>85.38272727272728</v>
      </c>
      <c r="AZ67" s="28">
        <f t="shared" si="22"/>
        <v>4.0999999999999996</v>
      </c>
      <c r="BA67" s="28">
        <f t="shared" si="23"/>
        <v>89.482727272727274</v>
      </c>
      <c r="BB67" s="28">
        <f t="shared" si="24"/>
        <v>33</v>
      </c>
      <c r="BC67" s="28">
        <f t="shared" si="25"/>
        <v>28</v>
      </c>
      <c r="BD67" s="28">
        <f t="shared" si="12"/>
        <v>32</v>
      </c>
    </row>
    <row r="68" spans="1:56" s="27" customFormat="1" x14ac:dyDescent="0.25">
      <c r="A68" s="28" t="s">
        <v>996</v>
      </c>
      <c r="B68" s="28" t="s">
        <v>1086</v>
      </c>
      <c r="C68" s="28" t="s">
        <v>1087</v>
      </c>
      <c r="D68" s="44">
        <v>62.4</v>
      </c>
      <c r="E68" s="28" t="s">
        <v>65</v>
      </c>
      <c r="F68" s="28">
        <v>12</v>
      </c>
      <c r="G68" s="28" t="s">
        <v>64</v>
      </c>
      <c r="H68" s="28">
        <v>8</v>
      </c>
      <c r="I68" s="28">
        <v>1.425</v>
      </c>
      <c r="J68" s="28"/>
      <c r="K68" s="28"/>
      <c r="L68" s="28"/>
      <c r="M68" s="31"/>
      <c r="N68" s="28">
        <f t="shared" ref="N68:N99" si="28">(F68+H68+I68+K68+M68)</f>
        <v>21.425000000000001</v>
      </c>
      <c r="O68" s="28">
        <f t="shared" ref="O68:O99" si="29">(D68+N68)*0.3</f>
        <v>25.147500000000001</v>
      </c>
      <c r="P68" s="28">
        <v>3.0339999999999998</v>
      </c>
      <c r="Q68" s="28">
        <f t="shared" ref="Q68:Q99" si="30">P68*10+50</f>
        <v>80.34</v>
      </c>
      <c r="R68" s="28"/>
      <c r="S68" s="31"/>
      <c r="T68" s="28">
        <f t="shared" ref="T68:T99" si="31">(Q68+S68)*0.6</f>
        <v>48.204000000000001</v>
      </c>
      <c r="U68" s="28">
        <v>74</v>
      </c>
      <c r="V68" s="46">
        <v>7.4</v>
      </c>
      <c r="W68" s="28"/>
      <c r="X68" s="28"/>
      <c r="Y68" s="28"/>
      <c r="Z68" s="28"/>
      <c r="AA68" s="45"/>
      <c r="AB68" s="45"/>
      <c r="AC68" s="28">
        <f t="shared" ref="AC68:AC99" si="32">AB68+X68+Z68</f>
        <v>0</v>
      </c>
      <c r="AD68" s="28" t="s">
        <v>126</v>
      </c>
      <c r="AE68" s="31">
        <v>0.25</v>
      </c>
      <c r="AF68" s="28"/>
      <c r="AG68" s="31"/>
      <c r="AH68" s="28">
        <f t="shared" si="27"/>
        <v>0.25</v>
      </c>
      <c r="AI68" s="28" t="s">
        <v>1088</v>
      </c>
      <c r="AJ68" s="28" t="s">
        <v>1089</v>
      </c>
      <c r="AK68" s="31">
        <v>2.4</v>
      </c>
      <c r="AL68" s="28"/>
      <c r="AM68" s="31"/>
      <c r="AN68" s="28"/>
      <c r="AO68" s="31"/>
      <c r="AP68" s="28">
        <f t="shared" si="26"/>
        <v>2.4</v>
      </c>
      <c r="AQ68" s="28"/>
      <c r="AR68" s="31"/>
      <c r="AS68" s="28"/>
      <c r="AT68" s="28"/>
      <c r="AU68" s="28"/>
      <c r="AV68" s="28"/>
      <c r="AW68" s="28"/>
      <c r="AX68" s="31">
        <f t="shared" ref="AX68:AX99" si="33">AU68+AW68+AR68</f>
        <v>0</v>
      </c>
      <c r="AY68" s="28">
        <f t="shared" ref="AY68:AY99" si="34">O68+T68+V68</f>
        <v>80.751500000000007</v>
      </c>
      <c r="AZ68" s="28">
        <f t="shared" ref="AZ68:AZ99" si="35">AC68+AH68+AP68+AX68</f>
        <v>2.65</v>
      </c>
      <c r="BA68" s="28">
        <f t="shared" ref="BA68:BA99" si="36">AY68+AZ68</f>
        <v>83.401500000000013</v>
      </c>
      <c r="BB68" s="28">
        <f t="shared" si="24"/>
        <v>79</v>
      </c>
      <c r="BC68" s="28">
        <f t="shared" si="25"/>
        <v>56</v>
      </c>
      <c r="BD68" s="28">
        <f t="shared" si="12"/>
        <v>79</v>
      </c>
    </row>
    <row r="69" spans="1:56" s="27" customFormat="1" x14ac:dyDescent="0.25">
      <c r="A69" s="28" t="s">
        <v>996</v>
      </c>
      <c r="B69" s="28" t="s">
        <v>1090</v>
      </c>
      <c r="C69" s="28" t="s">
        <v>1091</v>
      </c>
      <c r="D69" s="44">
        <v>63.5878787878788</v>
      </c>
      <c r="E69" s="28" t="s">
        <v>65</v>
      </c>
      <c r="F69" s="28">
        <v>12</v>
      </c>
      <c r="G69" s="28" t="s">
        <v>64</v>
      </c>
      <c r="H69" s="28">
        <v>8</v>
      </c>
      <c r="I69" s="28">
        <v>7.5</v>
      </c>
      <c r="J69" s="28"/>
      <c r="K69" s="28"/>
      <c r="L69" s="28" t="s">
        <v>1092</v>
      </c>
      <c r="M69" s="31">
        <v>2</v>
      </c>
      <c r="N69" s="28">
        <f t="shared" si="28"/>
        <v>29.5</v>
      </c>
      <c r="O69" s="28">
        <f t="shared" si="29"/>
        <v>27.926363636363636</v>
      </c>
      <c r="P69" s="28">
        <v>4.3719999999999999</v>
      </c>
      <c r="Q69" s="28">
        <f t="shared" si="30"/>
        <v>93.72</v>
      </c>
      <c r="R69" s="28"/>
      <c r="S69" s="31"/>
      <c r="T69" s="28">
        <f t="shared" si="31"/>
        <v>56.231999999999999</v>
      </c>
      <c r="U69" s="28">
        <v>74</v>
      </c>
      <c r="V69" s="46">
        <v>7.4</v>
      </c>
      <c r="W69" s="28" t="s">
        <v>1093</v>
      </c>
      <c r="X69" s="28">
        <f>4.8+0.6</f>
        <v>5.3999999999999995</v>
      </c>
      <c r="Y69" s="28" t="s">
        <v>1094</v>
      </c>
      <c r="Z69" s="28">
        <v>0.1</v>
      </c>
      <c r="AA69" s="45" t="s">
        <v>1095</v>
      </c>
      <c r="AB69" s="45">
        <v>2.2000000000000002</v>
      </c>
      <c r="AC69" s="28">
        <f t="shared" si="32"/>
        <v>7.6999999999999993</v>
      </c>
      <c r="AD69" s="28" t="s">
        <v>1096</v>
      </c>
      <c r="AE69" s="31">
        <v>0.75</v>
      </c>
      <c r="AF69" s="28"/>
      <c r="AG69" s="31"/>
      <c r="AH69" s="28">
        <f t="shared" si="27"/>
        <v>0.75</v>
      </c>
      <c r="AI69" s="28" t="s">
        <v>1097</v>
      </c>
      <c r="AJ69" s="28" t="s">
        <v>1097</v>
      </c>
      <c r="AK69" s="31">
        <f>4.5*1.3</f>
        <v>5.8500000000000005</v>
      </c>
      <c r="AL69" s="28" t="s">
        <v>1098</v>
      </c>
      <c r="AM69" s="31">
        <v>1</v>
      </c>
      <c r="AN69" s="28"/>
      <c r="AO69" s="31"/>
      <c r="AP69" s="28">
        <f t="shared" si="26"/>
        <v>6.8500000000000005</v>
      </c>
      <c r="AQ69" s="28"/>
      <c r="AR69" s="31"/>
      <c r="AS69" s="28"/>
      <c r="AT69" s="28"/>
      <c r="AU69" s="28"/>
      <c r="AV69" s="28"/>
      <c r="AW69" s="28"/>
      <c r="AX69" s="31">
        <f t="shared" si="33"/>
        <v>0</v>
      </c>
      <c r="AY69" s="28">
        <f t="shared" si="34"/>
        <v>91.558363636363637</v>
      </c>
      <c r="AZ69" s="28">
        <f t="shared" si="35"/>
        <v>15.3</v>
      </c>
      <c r="BA69" s="28">
        <f t="shared" si="36"/>
        <v>106.85836363636363</v>
      </c>
      <c r="BB69" s="28">
        <f t="shared" ref="BB69:BB100" si="37">RANK(P69,P:P)</f>
        <v>1</v>
      </c>
      <c r="BC69" s="28">
        <f t="shared" ref="BC69:BC100" si="38">RANK(BA69,BA:BA)</f>
        <v>2</v>
      </c>
      <c r="BD69" s="28">
        <f t="shared" si="12"/>
        <v>1</v>
      </c>
    </row>
    <row r="70" spans="1:56" s="27" customFormat="1" hidden="1" x14ac:dyDescent="0.25">
      <c r="A70" s="28" t="s">
        <v>1099</v>
      </c>
      <c r="B70" s="28" t="s">
        <v>1334</v>
      </c>
      <c r="C70" s="28" t="s">
        <v>1100</v>
      </c>
      <c r="D70" s="44">
        <v>53.4444444444444</v>
      </c>
      <c r="E70" s="28" t="s">
        <v>64</v>
      </c>
      <c r="F70" s="28">
        <v>10</v>
      </c>
      <c r="G70" s="28" t="s">
        <v>64</v>
      </c>
      <c r="H70" s="28">
        <v>8</v>
      </c>
      <c r="I70" s="28"/>
      <c r="J70" s="28"/>
      <c r="K70" s="28"/>
      <c r="L70" s="28"/>
      <c r="M70" s="31"/>
      <c r="N70" s="28">
        <f t="shared" si="28"/>
        <v>18</v>
      </c>
      <c r="O70" s="28">
        <f t="shared" si="29"/>
        <v>21.433333333333319</v>
      </c>
      <c r="P70" s="28">
        <v>0</v>
      </c>
      <c r="Q70" s="28">
        <f t="shared" si="30"/>
        <v>50</v>
      </c>
      <c r="R70" s="28"/>
      <c r="S70" s="31"/>
      <c r="T70" s="28">
        <f t="shared" si="31"/>
        <v>30</v>
      </c>
      <c r="U70" s="28">
        <v>0</v>
      </c>
      <c r="V70" s="46">
        <v>0</v>
      </c>
      <c r="W70" s="28"/>
      <c r="X70" s="28"/>
      <c r="Y70" s="28"/>
      <c r="Z70" s="28"/>
      <c r="AA70" s="45"/>
      <c r="AB70" s="45"/>
      <c r="AC70" s="28">
        <f t="shared" si="32"/>
        <v>0</v>
      </c>
      <c r="AD70" s="28"/>
      <c r="AE70" s="31"/>
      <c r="AF70" s="28"/>
      <c r="AG70" s="31"/>
      <c r="AH70" s="28">
        <f t="shared" si="27"/>
        <v>0</v>
      </c>
      <c r="AI70" s="28"/>
      <c r="AJ70" s="28"/>
      <c r="AK70" s="31"/>
      <c r="AL70" s="28"/>
      <c r="AM70" s="31"/>
      <c r="AN70" s="28" t="s">
        <v>1323</v>
      </c>
      <c r="AO70" s="31">
        <v>0.05</v>
      </c>
      <c r="AP70" s="28">
        <f t="shared" si="26"/>
        <v>0.05</v>
      </c>
      <c r="AQ70" s="28"/>
      <c r="AR70" s="31"/>
      <c r="AS70" s="28"/>
      <c r="AT70" s="28"/>
      <c r="AU70" s="28"/>
      <c r="AV70" s="28"/>
      <c r="AW70" s="28"/>
      <c r="AX70" s="31">
        <f t="shared" si="33"/>
        <v>0</v>
      </c>
      <c r="AY70" s="28">
        <f t="shared" si="34"/>
        <v>51.433333333333323</v>
      </c>
      <c r="AZ70" s="28">
        <f t="shared" si="35"/>
        <v>0.05</v>
      </c>
      <c r="BA70" s="28">
        <f t="shared" si="36"/>
        <v>51.48333333333332</v>
      </c>
      <c r="BB70" s="28">
        <f t="shared" si="37"/>
        <v>136</v>
      </c>
      <c r="BC70" s="28">
        <f t="shared" si="38"/>
        <v>136</v>
      </c>
      <c r="BD70" s="28">
        <f t="shared" ref="BD70:BD133" si="39">RANK(T70,T:T)</f>
        <v>136</v>
      </c>
    </row>
    <row r="71" spans="1:56" s="47" customFormat="1" hidden="1" x14ac:dyDescent="0.25">
      <c r="A71" s="28" t="s">
        <v>1099</v>
      </c>
      <c r="B71" s="28" t="s">
        <v>1101</v>
      </c>
      <c r="C71" s="28" t="s">
        <v>1102</v>
      </c>
      <c r="D71" s="44">
        <v>61.3</v>
      </c>
      <c r="E71" s="28" t="s">
        <v>64</v>
      </c>
      <c r="F71" s="28">
        <v>10</v>
      </c>
      <c r="G71" s="28" t="s">
        <v>64</v>
      </c>
      <c r="H71" s="28">
        <v>8</v>
      </c>
      <c r="I71" s="28"/>
      <c r="J71" s="28"/>
      <c r="K71" s="28"/>
      <c r="L71" s="28"/>
      <c r="M71" s="31"/>
      <c r="N71" s="28">
        <f t="shared" si="28"/>
        <v>18</v>
      </c>
      <c r="O71" s="28">
        <f t="shared" si="29"/>
        <v>23.79</v>
      </c>
      <c r="P71" s="28">
        <v>1.373</v>
      </c>
      <c r="Q71" s="28">
        <f t="shared" si="30"/>
        <v>63.730000000000004</v>
      </c>
      <c r="R71" s="28"/>
      <c r="S71" s="28"/>
      <c r="T71" s="28">
        <f t="shared" si="31"/>
        <v>38.238</v>
      </c>
      <c r="U71" s="28">
        <v>75</v>
      </c>
      <c r="V71" s="46">
        <v>7.5</v>
      </c>
      <c r="W71" s="28"/>
      <c r="X71" s="28"/>
      <c r="Y71" s="28"/>
      <c r="Z71" s="28"/>
      <c r="AA71" s="45"/>
      <c r="AB71" s="45"/>
      <c r="AC71" s="28">
        <f t="shared" si="32"/>
        <v>0</v>
      </c>
      <c r="AD71" s="28"/>
      <c r="AE71" s="28"/>
      <c r="AF71" s="28"/>
      <c r="AG71" s="28"/>
      <c r="AH71" s="28">
        <f t="shared" si="27"/>
        <v>0</v>
      </c>
      <c r="AI71" s="28"/>
      <c r="AJ71" s="28"/>
      <c r="AK71" s="28"/>
      <c r="AL71" s="28"/>
      <c r="AM71" s="28"/>
      <c r="AN71" s="28" t="s">
        <v>1323</v>
      </c>
      <c r="AO71" s="28">
        <v>0.05</v>
      </c>
      <c r="AP71" s="28">
        <f t="shared" ref="AP71:AP102" si="40">SUM(AK71,AM71,AO71)</f>
        <v>0.05</v>
      </c>
      <c r="AQ71" s="28"/>
      <c r="AR71" s="28"/>
      <c r="AS71" s="28"/>
      <c r="AT71" s="28"/>
      <c r="AU71" s="28"/>
      <c r="AV71" s="28"/>
      <c r="AW71" s="28"/>
      <c r="AX71" s="31">
        <f t="shared" si="33"/>
        <v>0</v>
      </c>
      <c r="AY71" s="28">
        <f t="shared" si="34"/>
        <v>69.527999999999992</v>
      </c>
      <c r="AZ71" s="28">
        <f t="shared" si="35"/>
        <v>0.05</v>
      </c>
      <c r="BA71" s="28">
        <f t="shared" si="36"/>
        <v>69.577999999999989</v>
      </c>
      <c r="BB71" s="28">
        <f t="shared" si="37"/>
        <v>133</v>
      </c>
      <c r="BC71" s="28">
        <f t="shared" si="38"/>
        <v>130</v>
      </c>
      <c r="BD71" s="28">
        <f t="shared" si="39"/>
        <v>133</v>
      </c>
    </row>
    <row r="72" spans="1:56" s="47" customFormat="1" hidden="1" x14ac:dyDescent="0.25">
      <c r="A72" s="28" t="s">
        <v>1099</v>
      </c>
      <c r="B72" s="28" t="s">
        <v>1103</v>
      </c>
      <c r="C72" s="28" t="s">
        <v>1104</v>
      </c>
      <c r="D72" s="44">
        <v>59.144444444444403</v>
      </c>
      <c r="E72" s="28" t="s">
        <v>64</v>
      </c>
      <c r="F72" s="28">
        <v>10</v>
      </c>
      <c r="G72" s="28" t="s">
        <v>64</v>
      </c>
      <c r="H72" s="28">
        <v>8</v>
      </c>
      <c r="I72" s="28"/>
      <c r="J72" s="28"/>
      <c r="K72" s="28"/>
      <c r="L72" s="28"/>
      <c r="M72" s="31"/>
      <c r="N72" s="28">
        <f t="shared" si="28"/>
        <v>18</v>
      </c>
      <c r="O72" s="28">
        <f t="shared" si="29"/>
        <v>23.14333333333332</v>
      </c>
      <c r="P72" s="28">
        <v>2.665</v>
      </c>
      <c r="Q72" s="28">
        <f t="shared" si="30"/>
        <v>76.650000000000006</v>
      </c>
      <c r="R72" s="28"/>
      <c r="S72" s="28"/>
      <c r="T72" s="28">
        <f t="shared" si="31"/>
        <v>45.99</v>
      </c>
      <c r="U72" s="28">
        <v>60</v>
      </c>
      <c r="V72" s="46">
        <v>6</v>
      </c>
      <c r="W72" s="28"/>
      <c r="X72" s="28"/>
      <c r="Y72" s="28"/>
      <c r="Z72" s="28"/>
      <c r="AA72" s="45"/>
      <c r="AB72" s="45"/>
      <c r="AC72" s="28">
        <f t="shared" si="32"/>
        <v>0</v>
      </c>
      <c r="AD72" s="28"/>
      <c r="AE72" s="28"/>
      <c r="AF72" s="28"/>
      <c r="AG72" s="28"/>
      <c r="AH72" s="28">
        <f t="shared" si="27"/>
        <v>0</v>
      </c>
      <c r="AI72" s="28"/>
      <c r="AJ72" s="28"/>
      <c r="AK72" s="28"/>
      <c r="AL72" s="28"/>
      <c r="AM72" s="28"/>
      <c r="AN72" s="28" t="s">
        <v>1322</v>
      </c>
      <c r="AO72" s="31">
        <v>0.05</v>
      </c>
      <c r="AP72" s="28">
        <f t="shared" si="40"/>
        <v>0.05</v>
      </c>
      <c r="AQ72" s="28"/>
      <c r="AR72" s="28"/>
      <c r="AS72" s="28"/>
      <c r="AT72" s="28"/>
      <c r="AU72" s="28"/>
      <c r="AV72" s="28"/>
      <c r="AW72" s="28"/>
      <c r="AX72" s="31">
        <f t="shared" si="33"/>
        <v>0</v>
      </c>
      <c r="AY72" s="28">
        <f t="shared" si="34"/>
        <v>75.133333333333326</v>
      </c>
      <c r="AZ72" s="28">
        <f t="shared" si="35"/>
        <v>0.05</v>
      </c>
      <c r="BA72" s="28">
        <f t="shared" si="36"/>
        <v>75.183333333333323</v>
      </c>
      <c r="BB72" s="28">
        <f t="shared" si="37"/>
        <v>100</v>
      </c>
      <c r="BC72" s="28">
        <f t="shared" si="38"/>
        <v>120</v>
      </c>
      <c r="BD72" s="28">
        <f t="shared" si="39"/>
        <v>100</v>
      </c>
    </row>
    <row r="73" spans="1:56" s="27" customFormat="1" hidden="1" x14ac:dyDescent="0.25">
      <c r="A73" s="28" t="s">
        <v>1099</v>
      </c>
      <c r="B73" s="28" t="s">
        <v>1105</v>
      </c>
      <c r="C73" s="28" t="s">
        <v>1106</v>
      </c>
      <c r="D73" s="44">
        <v>60.066666666666698</v>
      </c>
      <c r="E73" s="28" t="s">
        <v>64</v>
      </c>
      <c r="F73" s="28">
        <v>10</v>
      </c>
      <c r="G73" s="28" t="s">
        <v>169</v>
      </c>
      <c r="H73" s="28">
        <v>7</v>
      </c>
      <c r="I73" s="28"/>
      <c r="J73" s="28"/>
      <c r="K73" s="28"/>
      <c r="L73" s="28"/>
      <c r="M73" s="31"/>
      <c r="N73" s="28">
        <f t="shared" si="28"/>
        <v>17</v>
      </c>
      <c r="O73" s="28">
        <f t="shared" si="29"/>
        <v>23.120000000000008</v>
      </c>
      <c r="P73" s="28">
        <v>1.8720000000000001</v>
      </c>
      <c r="Q73" s="28">
        <f t="shared" si="30"/>
        <v>68.72</v>
      </c>
      <c r="R73" s="28"/>
      <c r="S73" s="31"/>
      <c r="T73" s="28">
        <f t="shared" si="31"/>
        <v>41.231999999999999</v>
      </c>
      <c r="U73" s="28">
        <v>75</v>
      </c>
      <c r="V73" s="46">
        <v>7.5</v>
      </c>
      <c r="W73" s="28"/>
      <c r="X73" s="28"/>
      <c r="Y73" s="28"/>
      <c r="Z73" s="28"/>
      <c r="AA73" s="45"/>
      <c r="AB73" s="45"/>
      <c r="AC73" s="28">
        <f t="shared" si="32"/>
        <v>0</v>
      </c>
      <c r="AD73" s="28"/>
      <c r="AE73" s="31"/>
      <c r="AF73" s="28"/>
      <c r="AG73" s="31"/>
      <c r="AH73" s="28">
        <f t="shared" si="27"/>
        <v>0</v>
      </c>
      <c r="AI73" s="28"/>
      <c r="AJ73" s="28"/>
      <c r="AK73" s="31"/>
      <c r="AL73" s="28"/>
      <c r="AM73" s="31"/>
      <c r="AN73" s="28" t="s">
        <v>1322</v>
      </c>
      <c r="AO73" s="28">
        <v>0.05</v>
      </c>
      <c r="AP73" s="28">
        <f t="shared" si="40"/>
        <v>0.05</v>
      </c>
      <c r="AQ73" s="28"/>
      <c r="AR73" s="31"/>
      <c r="AS73" s="28"/>
      <c r="AT73" s="28"/>
      <c r="AU73" s="28"/>
      <c r="AV73" s="28"/>
      <c r="AW73" s="28"/>
      <c r="AX73" s="31">
        <f t="shared" si="33"/>
        <v>0</v>
      </c>
      <c r="AY73" s="28">
        <f t="shared" si="34"/>
        <v>71.852000000000004</v>
      </c>
      <c r="AZ73" s="28">
        <f t="shared" si="35"/>
        <v>0.05</v>
      </c>
      <c r="BA73" s="28">
        <f t="shared" si="36"/>
        <v>71.902000000000001</v>
      </c>
      <c r="BB73" s="28">
        <f t="shared" si="37"/>
        <v>128</v>
      </c>
      <c r="BC73" s="28">
        <f t="shared" si="38"/>
        <v>128</v>
      </c>
      <c r="BD73" s="28">
        <f t="shared" si="39"/>
        <v>128</v>
      </c>
    </row>
    <row r="74" spans="1:56" s="27" customFormat="1" hidden="1" x14ac:dyDescent="0.25">
      <c r="A74" s="28" t="s">
        <v>1099</v>
      </c>
      <c r="B74" s="28" t="s">
        <v>1107</v>
      </c>
      <c r="C74" s="28" t="s">
        <v>1108</v>
      </c>
      <c r="D74" s="44">
        <v>59.785555555555597</v>
      </c>
      <c r="E74" s="28" t="s">
        <v>64</v>
      </c>
      <c r="F74" s="28">
        <v>10</v>
      </c>
      <c r="G74" s="28" t="s">
        <v>169</v>
      </c>
      <c r="H74" s="28">
        <v>7</v>
      </c>
      <c r="I74" s="28"/>
      <c r="J74" s="28"/>
      <c r="K74" s="28"/>
      <c r="L74" s="28"/>
      <c r="M74" s="31"/>
      <c r="N74" s="28">
        <f t="shared" si="28"/>
        <v>17</v>
      </c>
      <c r="O74" s="28">
        <f t="shared" si="29"/>
        <v>23.035666666666675</v>
      </c>
      <c r="P74" s="28">
        <v>2.859</v>
      </c>
      <c r="Q74" s="28">
        <f t="shared" si="30"/>
        <v>78.59</v>
      </c>
      <c r="R74" s="28"/>
      <c r="S74" s="31"/>
      <c r="T74" s="28">
        <f t="shared" si="31"/>
        <v>47.154000000000003</v>
      </c>
      <c r="U74" s="28">
        <v>73</v>
      </c>
      <c r="V74" s="46">
        <v>7.3</v>
      </c>
      <c r="W74" s="28" t="s">
        <v>1109</v>
      </c>
      <c r="X74" s="28">
        <v>7.2</v>
      </c>
      <c r="Y74" s="28"/>
      <c r="Z74" s="28"/>
      <c r="AA74" s="45"/>
      <c r="AB74" s="45"/>
      <c r="AC74" s="28">
        <f t="shared" si="32"/>
        <v>7.2</v>
      </c>
      <c r="AD74" s="28"/>
      <c r="AE74" s="31"/>
      <c r="AF74" s="28"/>
      <c r="AG74" s="31"/>
      <c r="AH74" s="28">
        <f t="shared" si="27"/>
        <v>0</v>
      </c>
      <c r="AI74" s="28" t="s">
        <v>1110</v>
      </c>
      <c r="AJ74" s="28" t="s">
        <v>1110</v>
      </c>
      <c r="AK74" s="31">
        <v>2.4</v>
      </c>
      <c r="AL74" s="28"/>
      <c r="AM74" s="31"/>
      <c r="AN74" s="28" t="s">
        <v>1322</v>
      </c>
      <c r="AO74" s="31">
        <v>0.05</v>
      </c>
      <c r="AP74" s="28">
        <f t="shared" si="40"/>
        <v>2.4499999999999997</v>
      </c>
      <c r="AQ74" s="28"/>
      <c r="AR74" s="31"/>
      <c r="AS74" s="28"/>
      <c r="AT74" s="28"/>
      <c r="AU74" s="28"/>
      <c r="AV74" s="28"/>
      <c r="AW74" s="28"/>
      <c r="AX74" s="31">
        <f t="shared" si="33"/>
        <v>0</v>
      </c>
      <c r="AY74" s="28">
        <f t="shared" si="34"/>
        <v>77.489666666666679</v>
      </c>
      <c r="AZ74" s="28">
        <f t="shared" si="35"/>
        <v>9.65</v>
      </c>
      <c r="BA74" s="28">
        <f t="shared" si="36"/>
        <v>87.139666666666685</v>
      </c>
      <c r="BB74" s="28">
        <f t="shared" si="37"/>
        <v>87</v>
      </c>
      <c r="BC74" s="28">
        <f t="shared" si="38"/>
        <v>38</v>
      </c>
      <c r="BD74" s="28">
        <f t="shared" si="39"/>
        <v>87</v>
      </c>
    </row>
    <row r="75" spans="1:56" s="27" customFormat="1" hidden="1" x14ac:dyDescent="0.25">
      <c r="A75" s="28" t="s">
        <v>1099</v>
      </c>
      <c r="B75" s="28" t="s">
        <v>1111</v>
      </c>
      <c r="C75" s="28" t="s">
        <v>1112</v>
      </c>
      <c r="D75" s="44">
        <v>0</v>
      </c>
      <c r="E75" s="28" t="s">
        <v>64</v>
      </c>
      <c r="F75" s="28">
        <v>10</v>
      </c>
      <c r="G75" s="28" t="s">
        <v>169</v>
      </c>
      <c r="H75" s="28">
        <v>7</v>
      </c>
      <c r="I75" s="28"/>
      <c r="J75" s="28"/>
      <c r="K75" s="28"/>
      <c r="L75" s="28"/>
      <c r="M75" s="31"/>
      <c r="N75" s="28">
        <f t="shared" si="28"/>
        <v>17</v>
      </c>
      <c r="O75" s="28">
        <f t="shared" si="29"/>
        <v>5.0999999999999996</v>
      </c>
      <c r="P75" s="28">
        <v>1.9790000000000001</v>
      </c>
      <c r="Q75" s="28">
        <f t="shared" si="30"/>
        <v>69.789999999999992</v>
      </c>
      <c r="R75" s="28"/>
      <c r="S75" s="31"/>
      <c r="T75" s="28">
        <f t="shared" si="31"/>
        <v>41.873999999999995</v>
      </c>
      <c r="U75" s="28">
        <v>75</v>
      </c>
      <c r="V75" s="46">
        <v>7.5</v>
      </c>
      <c r="W75" s="28"/>
      <c r="X75" s="28"/>
      <c r="Y75" s="28"/>
      <c r="Z75" s="28"/>
      <c r="AA75" s="45"/>
      <c r="AB75" s="45"/>
      <c r="AC75" s="28">
        <f t="shared" si="32"/>
        <v>0</v>
      </c>
      <c r="AD75" s="28"/>
      <c r="AE75" s="31"/>
      <c r="AF75" s="28"/>
      <c r="AG75" s="31"/>
      <c r="AH75" s="28">
        <f t="shared" si="27"/>
        <v>0</v>
      </c>
      <c r="AI75" s="28"/>
      <c r="AJ75" s="28"/>
      <c r="AK75" s="31"/>
      <c r="AL75" s="28"/>
      <c r="AM75" s="31"/>
      <c r="AN75" s="28" t="s">
        <v>1322</v>
      </c>
      <c r="AO75" s="28">
        <v>0.05</v>
      </c>
      <c r="AP75" s="28">
        <f t="shared" si="40"/>
        <v>0.05</v>
      </c>
      <c r="AQ75" s="28"/>
      <c r="AR75" s="31"/>
      <c r="AS75" s="28"/>
      <c r="AT75" s="28"/>
      <c r="AU75" s="28"/>
      <c r="AV75" s="28"/>
      <c r="AW75" s="28"/>
      <c r="AX75" s="31">
        <f t="shared" si="33"/>
        <v>0</v>
      </c>
      <c r="AY75" s="28">
        <f t="shared" si="34"/>
        <v>54.473999999999997</v>
      </c>
      <c r="AZ75" s="28">
        <f t="shared" si="35"/>
        <v>0.05</v>
      </c>
      <c r="BA75" s="28">
        <f t="shared" si="36"/>
        <v>54.523999999999994</v>
      </c>
      <c r="BB75" s="28">
        <f t="shared" si="37"/>
        <v>126</v>
      </c>
      <c r="BC75" s="28">
        <f t="shared" si="38"/>
        <v>135</v>
      </c>
      <c r="BD75" s="28">
        <f t="shared" si="39"/>
        <v>126</v>
      </c>
    </row>
    <row r="76" spans="1:56" s="27" customFormat="1" hidden="1" x14ac:dyDescent="0.25">
      <c r="A76" s="28" t="s">
        <v>1099</v>
      </c>
      <c r="B76" s="28" t="s">
        <v>1113</v>
      </c>
      <c r="C76" s="28" t="s">
        <v>1114</v>
      </c>
      <c r="D76" s="44">
        <v>62.488888888888901</v>
      </c>
      <c r="E76" s="28" t="s">
        <v>64</v>
      </c>
      <c r="F76" s="28">
        <v>10</v>
      </c>
      <c r="G76" s="28" t="s">
        <v>65</v>
      </c>
      <c r="H76" s="28">
        <v>9</v>
      </c>
      <c r="I76" s="28">
        <v>7.5</v>
      </c>
      <c r="J76" s="28" t="s">
        <v>392</v>
      </c>
      <c r="K76" s="28">
        <v>1</v>
      </c>
      <c r="L76" s="28"/>
      <c r="M76" s="31"/>
      <c r="N76" s="28">
        <f t="shared" si="28"/>
        <v>27.5</v>
      </c>
      <c r="O76" s="28">
        <f t="shared" si="29"/>
        <v>26.996666666666673</v>
      </c>
      <c r="P76" s="28">
        <v>4.0279999999999996</v>
      </c>
      <c r="Q76" s="28">
        <f t="shared" si="30"/>
        <v>90.28</v>
      </c>
      <c r="R76" s="28"/>
      <c r="S76" s="31"/>
      <c r="T76" s="28">
        <f t="shared" si="31"/>
        <v>54.167999999999999</v>
      </c>
      <c r="U76" s="28">
        <v>75</v>
      </c>
      <c r="V76" s="46">
        <v>7.5</v>
      </c>
      <c r="W76" s="28"/>
      <c r="X76" s="28"/>
      <c r="Y76" s="28"/>
      <c r="Z76" s="28"/>
      <c r="AA76" s="45"/>
      <c r="AB76" s="45"/>
      <c r="AC76" s="28">
        <f t="shared" si="32"/>
        <v>0</v>
      </c>
      <c r="AD76" s="28"/>
      <c r="AE76" s="31"/>
      <c r="AF76" s="28"/>
      <c r="AG76" s="31"/>
      <c r="AH76" s="28">
        <f t="shared" si="27"/>
        <v>0</v>
      </c>
      <c r="AI76" s="28"/>
      <c r="AJ76" s="28"/>
      <c r="AK76" s="31"/>
      <c r="AL76" s="28"/>
      <c r="AM76" s="31"/>
      <c r="AN76" s="28" t="s">
        <v>1322</v>
      </c>
      <c r="AO76" s="31">
        <v>0.05</v>
      </c>
      <c r="AP76" s="28">
        <f t="shared" si="40"/>
        <v>0.05</v>
      </c>
      <c r="AQ76" s="28"/>
      <c r="AR76" s="31"/>
      <c r="AS76" s="28"/>
      <c r="AT76" s="28"/>
      <c r="AU76" s="28"/>
      <c r="AV76" s="28"/>
      <c r="AW76" s="28"/>
      <c r="AX76" s="31">
        <f t="shared" si="33"/>
        <v>0</v>
      </c>
      <c r="AY76" s="28">
        <f t="shared" si="34"/>
        <v>88.664666666666676</v>
      </c>
      <c r="AZ76" s="28">
        <f t="shared" si="35"/>
        <v>0.05</v>
      </c>
      <c r="BA76" s="28">
        <f t="shared" si="36"/>
        <v>88.714666666666673</v>
      </c>
      <c r="BB76" s="28">
        <f t="shared" si="37"/>
        <v>21</v>
      </c>
      <c r="BC76" s="28">
        <f t="shared" si="38"/>
        <v>30</v>
      </c>
      <c r="BD76" s="28">
        <f t="shared" si="39"/>
        <v>21</v>
      </c>
    </row>
    <row r="77" spans="1:56" s="27" customFormat="1" hidden="1" x14ac:dyDescent="0.25">
      <c r="A77" s="28" t="s">
        <v>1099</v>
      </c>
      <c r="B77" s="28" t="s">
        <v>1115</v>
      </c>
      <c r="C77" s="28" t="s">
        <v>1116</v>
      </c>
      <c r="D77" s="44">
        <v>62.931428571428597</v>
      </c>
      <c r="E77" s="28" t="s">
        <v>64</v>
      </c>
      <c r="F77" s="28">
        <v>10</v>
      </c>
      <c r="G77" s="28" t="s">
        <v>169</v>
      </c>
      <c r="H77" s="28">
        <v>7</v>
      </c>
      <c r="I77" s="28"/>
      <c r="J77" s="28"/>
      <c r="K77" s="28"/>
      <c r="L77" s="28"/>
      <c r="M77" s="31"/>
      <c r="N77" s="28">
        <f t="shared" si="28"/>
        <v>17</v>
      </c>
      <c r="O77" s="28">
        <f t="shared" si="29"/>
        <v>23.979428571428578</v>
      </c>
      <c r="P77" s="28">
        <v>2.5579999999999998</v>
      </c>
      <c r="Q77" s="28">
        <f t="shared" si="30"/>
        <v>75.58</v>
      </c>
      <c r="R77" s="28"/>
      <c r="S77" s="31"/>
      <c r="T77" s="28">
        <f t="shared" si="31"/>
        <v>45.347999999999999</v>
      </c>
      <c r="U77" s="28">
        <v>75</v>
      </c>
      <c r="V77" s="46">
        <v>7.5</v>
      </c>
      <c r="W77" s="28"/>
      <c r="X77" s="28"/>
      <c r="Y77" s="28"/>
      <c r="Z77" s="28"/>
      <c r="AA77" s="45"/>
      <c r="AB77" s="45"/>
      <c r="AC77" s="28">
        <f t="shared" si="32"/>
        <v>0</v>
      </c>
      <c r="AD77" s="28"/>
      <c r="AE77" s="31"/>
      <c r="AF77" s="28"/>
      <c r="AG77" s="31"/>
      <c r="AH77" s="28">
        <f t="shared" si="27"/>
        <v>0</v>
      </c>
      <c r="AI77" s="28"/>
      <c r="AJ77" s="28"/>
      <c r="AK77" s="31"/>
      <c r="AL77" s="28"/>
      <c r="AM77" s="31"/>
      <c r="AN77" s="28" t="s">
        <v>1322</v>
      </c>
      <c r="AO77" s="28">
        <v>0.05</v>
      </c>
      <c r="AP77" s="28">
        <f t="shared" si="40"/>
        <v>0.05</v>
      </c>
      <c r="AQ77" s="28"/>
      <c r="AR77" s="31"/>
      <c r="AS77" s="28"/>
      <c r="AT77" s="28"/>
      <c r="AU77" s="28"/>
      <c r="AV77" s="28"/>
      <c r="AW77" s="28"/>
      <c r="AX77" s="31">
        <f t="shared" si="33"/>
        <v>0</v>
      </c>
      <c r="AY77" s="28">
        <f t="shared" si="34"/>
        <v>76.827428571428584</v>
      </c>
      <c r="AZ77" s="28">
        <f t="shared" si="35"/>
        <v>0.05</v>
      </c>
      <c r="BA77" s="28">
        <f t="shared" si="36"/>
        <v>76.877428571428581</v>
      </c>
      <c r="BB77" s="28">
        <f t="shared" si="37"/>
        <v>107</v>
      </c>
      <c r="BC77" s="28">
        <f t="shared" si="38"/>
        <v>109</v>
      </c>
      <c r="BD77" s="28">
        <f t="shared" si="39"/>
        <v>107</v>
      </c>
    </row>
    <row r="78" spans="1:56" s="27" customFormat="1" hidden="1" x14ac:dyDescent="0.25">
      <c r="A78" s="28" t="s">
        <v>1099</v>
      </c>
      <c r="B78" s="28" t="s">
        <v>1117</v>
      </c>
      <c r="C78" s="28" t="s">
        <v>1118</v>
      </c>
      <c r="D78" s="44">
        <v>62.688888888888897</v>
      </c>
      <c r="E78" s="28" t="s">
        <v>64</v>
      </c>
      <c r="F78" s="28">
        <v>10</v>
      </c>
      <c r="G78" s="28" t="s">
        <v>169</v>
      </c>
      <c r="H78" s="28">
        <v>7</v>
      </c>
      <c r="I78" s="28">
        <v>1.875</v>
      </c>
      <c r="J78" s="28"/>
      <c r="K78" s="28"/>
      <c r="L78" s="28"/>
      <c r="M78" s="31"/>
      <c r="N78" s="28">
        <f t="shared" si="28"/>
        <v>18.875</v>
      </c>
      <c r="O78" s="28">
        <f t="shared" si="29"/>
        <v>24.46916666666667</v>
      </c>
      <c r="P78" s="28">
        <v>4.1029999999999998</v>
      </c>
      <c r="Q78" s="28">
        <f t="shared" si="30"/>
        <v>91.03</v>
      </c>
      <c r="R78" s="28"/>
      <c r="S78" s="31"/>
      <c r="T78" s="28">
        <f t="shared" si="31"/>
        <v>54.618000000000002</v>
      </c>
      <c r="U78" s="28">
        <v>75</v>
      </c>
      <c r="V78" s="46">
        <v>7.5</v>
      </c>
      <c r="W78" s="28"/>
      <c r="X78" s="28"/>
      <c r="Y78" s="28"/>
      <c r="Z78" s="28"/>
      <c r="AA78" s="45" t="s">
        <v>1119</v>
      </c>
      <c r="AB78" s="45">
        <v>0.83</v>
      </c>
      <c r="AC78" s="28">
        <f t="shared" si="32"/>
        <v>0.83</v>
      </c>
      <c r="AD78" s="28"/>
      <c r="AE78" s="31"/>
      <c r="AF78" s="28"/>
      <c r="AG78" s="31"/>
      <c r="AH78" s="28">
        <f t="shared" si="27"/>
        <v>0</v>
      </c>
      <c r="AI78" s="28" t="s">
        <v>153</v>
      </c>
      <c r="AJ78" s="28" t="s">
        <v>153</v>
      </c>
      <c r="AK78" s="31">
        <v>0.5</v>
      </c>
      <c r="AL78" s="28"/>
      <c r="AM78" s="31"/>
      <c r="AN78" s="28" t="s">
        <v>1322</v>
      </c>
      <c r="AO78" s="31">
        <v>0.05</v>
      </c>
      <c r="AP78" s="28">
        <f t="shared" si="40"/>
        <v>0.55000000000000004</v>
      </c>
      <c r="AQ78" s="28"/>
      <c r="AR78" s="31"/>
      <c r="AS78" s="28"/>
      <c r="AT78" s="28"/>
      <c r="AU78" s="28"/>
      <c r="AV78" s="28"/>
      <c r="AW78" s="28"/>
      <c r="AX78" s="31">
        <f t="shared" si="33"/>
        <v>0</v>
      </c>
      <c r="AY78" s="28">
        <f t="shared" si="34"/>
        <v>86.587166666666675</v>
      </c>
      <c r="AZ78" s="28">
        <f t="shared" si="35"/>
        <v>1.38</v>
      </c>
      <c r="BA78" s="28">
        <f t="shared" si="36"/>
        <v>87.967166666666671</v>
      </c>
      <c r="BB78" s="28">
        <f t="shared" si="37"/>
        <v>15</v>
      </c>
      <c r="BC78" s="28">
        <f t="shared" si="38"/>
        <v>31</v>
      </c>
      <c r="BD78" s="28">
        <f t="shared" si="39"/>
        <v>16</v>
      </c>
    </row>
    <row r="79" spans="1:56" s="27" customFormat="1" hidden="1" x14ac:dyDescent="0.25">
      <c r="A79" s="28" t="s">
        <v>1099</v>
      </c>
      <c r="B79" s="28" t="s">
        <v>1120</v>
      </c>
      <c r="C79" s="28" t="s">
        <v>1121</v>
      </c>
      <c r="D79" s="44">
        <v>60.175714285714299</v>
      </c>
      <c r="E79" s="28" t="s">
        <v>64</v>
      </c>
      <c r="F79" s="28">
        <v>10</v>
      </c>
      <c r="G79" s="28" t="s">
        <v>64</v>
      </c>
      <c r="H79" s="28">
        <v>8</v>
      </c>
      <c r="I79" s="28"/>
      <c r="J79" s="28"/>
      <c r="K79" s="28"/>
      <c r="L79" s="28"/>
      <c r="M79" s="31"/>
      <c r="N79" s="28">
        <f t="shared" si="28"/>
        <v>18</v>
      </c>
      <c r="O79" s="28">
        <f t="shared" si="29"/>
        <v>23.452714285714286</v>
      </c>
      <c r="P79" s="28">
        <v>2.915</v>
      </c>
      <c r="Q79" s="28">
        <f t="shared" si="30"/>
        <v>79.150000000000006</v>
      </c>
      <c r="R79" s="28"/>
      <c r="S79" s="31"/>
      <c r="T79" s="28">
        <f t="shared" si="31"/>
        <v>47.49</v>
      </c>
      <c r="U79" s="28">
        <v>71</v>
      </c>
      <c r="V79" s="46">
        <v>7.1</v>
      </c>
      <c r="W79" s="28"/>
      <c r="X79" s="28"/>
      <c r="Y79" s="28"/>
      <c r="Z79" s="28"/>
      <c r="AA79" s="45"/>
      <c r="AB79" s="45"/>
      <c r="AC79" s="28">
        <f t="shared" si="32"/>
        <v>0</v>
      </c>
      <c r="AD79" s="28"/>
      <c r="AE79" s="31"/>
      <c r="AF79" s="28"/>
      <c r="AG79" s="31"/>
      <c r="AH79" s="28">
        <f t="shared" ref="AH79:AH110" si="41">AE79+AG79</f>
        <v>0</v>
      </c>
      <c r="AI79" s="28"/>
      <c r="AJ79" s="28"/>
      <c r="AK79" s="31"/>
      <c r="AL79" s="28"/>
      <c r="AM79" s="31"/>
      <c r="AN79" s="28" t="s">
        <v>1322</v>
      </c>
      <c r="AO79" s="28">
        <v>0.05</v>
      </c>
      <c r="AP79" s="28">
        <f t="shared" si="40"/>
        <v>0.05</v>
      </c>
      <c r="AQ79" s="28"/>
      <c r="AR79" s="31"/>
      <c r="AS79" s="28"/>
      <c r="AT79" s="28"/>
      <c r="AU79" s="28"/>
      <c r="AV79" s="28"/>
      <c r="AW79" s="28"/>
      <c r="AX79" s="31">
        <f t="shared" si="33"/>
        <v>0</v>
      </c>
      <c r="AY79" s="28">
        <f t="shared" si="34"/>
        <v>78.042714285714283</v>
      </c>
      <c r="AZ79" s="28">
        <f t="shared" si="35"/>
        <v>0.05</v>
      </c>
      <c r="BA79" s="28">
        <f t="shared" si="36"/>
        <v>78.09271428571428</v>
      </c>
      <c r="BB79" s="28">
        <f t="shared" si="37"/>
        <v>84</v>
      </c>
      <c r="BC79" s="28">
        <f t="shared" si="38"/>
        <v>97</v>
      </c>
      <c r="BD79" s="28">
        <f t="shared" si="39"/>
        <v>84</v>
      </c>
    </row>
    <row r="80" spans="1:56" s="27" customFormat="1" hidden="1" x14ac:dyDescent="0.25">
      <c r="A80" s="28" t="s">
        <v>1099</v>
      </c>
      <c r="B80" s="28" t="s">
        <v>1122</v>
      </c>
      <c r="C80" s="28" t="s">
        <v>1123</v>
      </c>
      <c r="D80" s="44">
        <v>62.455555555555499</v>
      </c>
      <c r="E80" s="28" t="s">
        <v>64</v>
      </c>
      <c r="F80" s="28">
        <v>10</v>
      </c>
      <c r="G80" s="28" t="s">
        <v>65</v>
      </c>
      <c r="H80" s="28">
        <v>9</v>
      </c>
      <c r="I80" s="28">
        <v>2.3250000000000002</v>
      </c>
      <c r="J80" s="28"/>
      <c r="K80" s="28"/>
      <c r="L80" s="28"/>
      <c r="M80" s="31"/>
      <c r="N80" s="28">
        <f t="shared" si="28"/>
        <v>21.324999999999999</v>
      </c>
      <c r="O80" s="28">
        <f t="shared" si="29"/>
        <v>25.134166666666648</v>
      </c>
      <c r="P80" s="28">
        <v>4.0650000000000004</v>
      </c>
      <c r="Q80" s="28">
        <f t="shared" si="30"/>
        <v>90.65</v>
      </c>
      <c r="R80" s="28"/>
      <c r="S80" s="31"/>
      <c r="T80" s="28">
        <f t="shared" si="31"/>
        <v>54.39</v>
      </c>
      <c r="U80" s="28">
        <v>71.8</v>
      </c>
      <c r="V80" s="46">
        <v>7.18</v>
      </c>
      <c r="W80" s="28"/>
      <c r="X80" s="28"/>
      <c r="Y80" s="28"/>
      <c r="Z80" s="28"/>
      <c r="AA80" s="45"/>
      <c r="AB80" s="45"/>
      <c r="AC80" s="28">
        <f t="shared" si="32"/>
        <v>0</v>
      </c>
      <c r="AD80" s="28"/>
      <c r="AE80" s="31"/>
      <c r="AF80" s="28"/>
      <c r="AG80" s="31"/>
      <c r="AH80" s="28">
        <f t="shared" si="41"/>
        <v>0</v>
      </c>
      <c r="AI80" s="28"/>
      <c r="AJ80" s="28"/>
      <c r="AK80" s="31"/>
      <c r="AL80" s="28"/>
      <c r="AM80" s="31"/>
      <c r="AN80" s="28" t="s">
        <v>1322</v>
      </c>
      <c r="AO80" s="31">
        <v>0.05</v>
      </c>
      <c r="AP80" s="28">
        <f t="shared" si="40"/>
        <v>0.05</v>
      </c>
      <c r="AQ80" s="28"/>
      <c r="AR80" s="31"/>
      <c r="AS80" s="28"/>
      <c r="AT80" s="28"/>
      <c r="AU80" s="28"/>
      <c r="AV80" s="28"/>
      <c r="AW80" s="28"/>
      <c r="AX80" s="31">
        <f t="shared" si="33"/>
        <v>0</v>
      </c>
      <c r="AY80" s="28">
        <f t="shared" si="34"/>
        <v>86.704166666666652</v>
      </c>
      <c r="AZ80" s="28">
        <f t="shared" si="35"/>
        <v>0.05</v>
      </c>
      <c r="BA80" s="28">
        <f t="shared" si="36"/>
        <v>86.754166666666649</v>
      </c>
      <c r="BB80" s="28">
        <f t="shared" si="37"/>
        <v>19</v>
      </c>
      <c r="BC80" s="28">
        <f t="shared" si="38"/>
        <v>40</v>
      </c>
      <c r="BD80" s="28">
        <f t="shared" si="39"/>
        <v>19</v>
      </c>
    </row>
    <row r="81" spans="1:61" s="27" customFormat="1" hidden="1" x14ac:dyDescent="0.25">
      <c r="A81" s="28" t="s">
        <v>1099</v>
      </c>
      <c r="B81" s="28" t="s">
        <v>1124</v>
      </c>
      <c r="C81" s="28" t="s">
        <v>1125</v>
      </c>
      <c r="D81" s="44">
        <v>62.98</v>
      </c>
      <c r="E81" s="28" t="s">
        <v>64</v>
      </c>
      <c r="F81" s="28">
        <v>10</v>
      </c>
      <c r="G81" s="28" t="s">
        <v>64</v>
      </c>
      <c r="H81" s="28">
        <v>8</v>
      </c>
      <c r="I81" s="28">
        <v>3.0750000000000002</v>
      </c>
      <c r="J81" s="28"/>
      <c r="K81" s="28"/>
      <c r="L81" s="28"/>
      <c r="M81" s="31"/>
      <c r="N81" s="28">
        <f t="shared" si="28"/>
        <v>21.074999999999999</v>
      </c>
      <c r="O81" s="28">
        <f t="shared" si="29"/>
        <v>25.216499999999996</v>
      </c>
      <c r="P81" s="28">
        <v>3.492</v>
      </c>
      <c r="Q81" s="28">
        <f t="shared" si="30"/>
        <v>84.92</v>
      </c>
      <c r="R81" s="28"/>
      <c r="S81" s="31"/>
      <c r="T81" s="28">
        <f t="shared" si="31"/>
        <v>50.951999999999998</v>
      </c>
      <c r="U81" s="28">
        <v>75</v>
      </c>
      <c r="V81" s="46">
        <v>7.5</v>
      </c>
      <c r="W81" s="28" t="s">
        <v>1126</v>
      </c>
      <c r="X81" s="28">
        <v>0.6</v>
      </c>
      <c r="Y81" s="28"/>
      <c r="Z81" s="28"/>
      <c r="AA81" s="45"/>
      <c r="AB81" s="45"/>
      <c r="AC81" s="28">
        <f t="shared" si="32"/>
        <v>0.6</v>
      </c>
      <c r="AD81" s="28"/>
      <c r="AE81" s="31"/>
      <c r="AF81" s="28"/>
      <c r="AG81" s="31"/>
      <c r="AH81" s="28">
        <f t="shared" si="41"/>
        <v>0</v>
      </c>
      <c r="AI81" s="28" t="s">
        <v>153</v>
      </c>
      <c r="AJ81" s="28" t="s">
        <v>153</v>
      </c>
      <c r="AK81" s="31">
        <v>0.5</v>
      </c>
      <c r="AL81" s="28"/>
      <c r="AM81" s="31"/>
      <c r="AN81" s="28" t="s">
        <v>1322</v>
      </c>
      <c r="AO81" s="28">
        <v>0.05</v>
      </c>
      <c r="AP81" s="28">
        <f t="shared" si="40"/>
        <v>0.55000000000000004</v>
      </c>
      <c r="AQ81" s="28"/>
      <c r="AR81" s="31"/>
      <c r="AS81" s="28"/>
      <c r="AT81" s="28"/>
      <c r="AU81" s="28"/>
      <c r="AV81" s="28"/>
      <c r="AW81" s="28"/>
      <c r="AX81" s="31">
        <f t="shared" si="33"/>
        <v>0</v>
      </c>
      <c r="AY81" s="28">
        <f t="shared" si="34"/>
        <v>83.668499999999995</v>
      </c>
      <c r="AZ81" s="28">
        <f t="shared" si="35"/>
        <v>1.1499999999999999</v>
      </c>
      <c r="BA81" s="28">
        <f t="shared" si="36"/>
        <v>84.8185</v>
      </c>
      <c r="BB81" s="28">
        <f t="shared" si="37"/>
        <v>46</v>
      </c>
      <c r="BC81" s="28">
        <f t="shared" si="38"/>
        <v>46</v>
      </c>
      <c r="BD81" s="28">
        <f t="shared" si="39"/>
        <v>46</v>
      </c>
    </row>
    <row r="82" spans="1:61" s="27" customFormat="1" hidden="1" x14ac:dyDescent="0.25">
      <c r="A82" s="28" t="s">
        <v>1099</v>
      </c>
      <c r="B82" s="28" t="s">
        <v>1127</v>
      </c>
      <c r="C82" s="28" t="s">
        <v>1128</v>
      </c>
      <c r="D82" s="44">
        <v>62.962222222222202</v>
      </c>
      <c r="E82" s="28" t="s">
        <v>64</v>
      </c>
      <c r="F82" s="28">
        <v>10</v>
      </c>
      <c r="G82" s="28" t="s">
        <v>169</v>
      </c>
      <c r="H82" s="28">
        <v>7</v>
      </c>
      <c r="I82" s="28"/>
      <c r="J82" s="28"/>
      <c r="K82" s="28"/>
      <c r="L82" s="28"/>
      <c r="M82" s="31"/>
      <c r="N82" s="28">
        <f t="shared" si="28"/>
        <v>17</v>
      </c>
      <c r="O82" s="28">
        <f t="shared" si="29"/>
        <v>23.988666666666663</v>
      </c>
      <c r="P82" s="28">
        <v>3.7959999999999998</v>
      </c>
      <c r="Q82" s="28">
        <f t="shared" si="30"/>
        <v>87.960000000000008</v>
      </c>
      <c r="R82" s="28"/>
      <c r="S82" s="28"/>
      <c r="T82" s="28">
        <f t="shared" si="31"/>
        <v>52.776000000000003</v>
      </c>
      <c r="U82" s="28">
        <v>75</v>
      </c>
      <c r="V82" s="46">
        <v>7.5</v>
      </c>
      <c r="W82" s="28" t="s">
        <v>1129</v>
      </c>
      <c r="X82" s="28">
        <v>2</v>
      </c>
      <c r="Y82" s="28"/>
      <c r="Z82" s="28"/>
      <c r="AA82" s="45"/>
      <c r="AB82" s="45"/>
      <c r="AC82" s="28">
        <f t="shared" si="32"/>
        <v>2</v>
      </c>
      <c r="AD82" s="28"/>
      <c r="AE82" s="28"/>
      <c r="AF82" s="28"/>
      <c r="AG82" s="28"/>
      <c r="AH82" s="28">
        <f t="shared" si="41"/>
        <v>0</v>
      </c>
      <c r="AI82" s="28"/>
      <c r="AJ82" s="28"/>
      <c r="AK82" s="28"/>
      <c r="AL82" s="28"/>
      <c r="AM82" s="28"/>
      <c r="AN82" s="28" t="s">
        <v>1322</v>
      </c>
      <c r="AO82" s="31">
        <v>0.05</v>
      </c>
      <c r="AP82" s="28">
        <f t="shared" si="40"/>
        <v>0.05</v>
      </c>
      <c r="AQ82" s="28"/>
      <c r="AR82" s="28"/>
      <c r="AS82" s="28"/>
      <c r="AT82" s="28"/>
      <c r="AU82" s="28"/>
      <c r="AV82" s="28"/>
      <c r="AW82" s="28"/>
      <c r="AX82" s="31">
        <f t="shared" si="33"/>
        <v>0</v>
      </c>
      <c r="AY82" s="28">
        <f t="shared" si="34"/>
        <v>84.26466666666667</v>
      </c>
      <c r="AZ82" s="28">
        <f t="shared" si="35"/>
        <v>2.0499999999999998</v>
      </c>
      <c r="BA82" s="28">
        <f t="shared" si="36"/>
        <v>86.314666666666668</v>
      </c>
      <c r="BB82" s="28">
        <f t="shared" si="37"/>
        <v>30</v>
      </c>
      <c r="BC82" s="28">
        <f t="shared" si="38"/>
        <v>41</v>
      </c>
      <c r="BD82" s="28">
        <f t="shared" si="39"/>
        <v>31</v>
      </c>
      <c r="BE82" s="47"/>
      <c r="BF82" s="47"/>
      <c r="BG82" s="47"/>
      <c r="BH82" s="47"/>
      <c r="BI82" s="47"/>
    </row>
    <row r="83" spans="1:61" s="27" customFormat="1" hidden="1" x14ac:dyDescent="0.25">
      <c r="A83" s="28" t="s">
        <v>1099</v>
      </c>
      <c r="B83" s="28" t="s">
        <v>1130</v>
      </c>
      <c r="C83" s="28" t="s">
        <v>1131</v>
      </c>
      <c r="D83" s="44">
        <v>61.363333333333301</v>
      </c>
      <c r="E83" s="28" t="s">
        <v>64</v>
      </c>
      <c r="F83" s="28">
        <v>10</v>
      </c>
      <c r="G83" s="28" t="s">
        <v>64</v>
      </c>
      <c r="H83" s="28">
        <v>8</v>
      </c>
      <c r="I83" s="28"/>
      <c r="J83" s="28"/>
      <c r="K83" s="28"/>
      <c r="L83" s="28"/>
      <c r="M83" s="31"/>
      <c r="N83" s="28">
        <f t="shared" si="28"/>
        <v>18</v>
      </c>
      <c r="O83" s="28">
        <f t="shared" si="29"/>
        <v>23.80899999999999</v>
      </c>
      <c r="P83" s="28">
        <v>4.0949999999999998</v>
      </c>
      <c r="Q83" s="28">
        <f t="shared" si="30"/>
        <v>90.949999999999989</v>
      </c>
      <c r="R83" s="28"/>
      <c r="S83" s="28"/>
      <c r="T83" s="28">
        <f t="shared" si="31"/>
        <v>54.569999999999993</v>
      </c>
      <c r="U83" s="28">
        <v>75</v>
      </c>
      <c r="V83" s="46">
        <v>7.5</v>
      </c>
      <c r="W83" s="28"/>
      <c r="X83" s="28"/>
      <c r="Y83" s="47" t="s">
        <v>1132</v>
      </c>
      <c r="Z83" s="28">
        <v>0.1</v>
      </c>
      <c r="AA83" s="45" t="s">
        <v>1133</v>
      </c>
      <c r="AB83" s="45">
        <f>0.9+0.45</f>
        <v>1.35</v>
      </c>
      <c r="AC83" s="28">
        <f t="shared" si="32"/>
        <v>1.4500000000000002</v>
      </c>
      <c r="AD83" s="28"/>
      <c r="AE83" s="28"/>
      <c r="AF83" s="28"/>
      <c r="AG83" s="28"/>
      <c r="AH83" s="28">
        <f t="shared" si="41"/>
        <v>0</v>
      </c>
      <c r="AI83" s="28"/>
      <c r="AJ83" s="28"/>
      <c r="AK83" s="28"/>
      <c r="AL83" s="28"/>
      <c r="AM83" s="28"/>
      <c r="AN83" s="28" t="s">
        <v>1322</v>
      </c>
      <c r="AO83" s="28">
        <v>0.05</v>
      </c>
      <c r="AP83" s="28">
        <f t="shared" si="40"/>
        <v>0.05</v>
      </c>
      <c r="AQ83" s="28"/>
      <c r="AR83" s="28"/>
      <c r="AS83" s="28"/>
      <c r="AT83" s="28"/>
      <c r="AU83" s="28"/>
      <c r="AV83" s="28"/>
      <c r="AW83" s="28"/>
      <c r="AX83" s="31">
        <f t="shared" si="33"/>
        <v>0</v>
      </c>
      <c r="AY83" s="28">
        <f t="shared" si="34"/>
        <v>85.878999999999991</v>
      </c>
      <c r="AZ83" s="28">
        <f t="shared" si="35"/>
        <v>1.5000000000000002</v>
      </c>
      <c r="BA83" s="28">
        <f t="shared" si="36"/>
        <v>87.378999999999991</v>
      </c>
      <c r="BB83" s="28">
        <f t="shared" si="37"/>
        <v>16</v>
      </c>
      <c r="BC83" s="28">
        <f t="shared" si="38"/>
        <v>34</v>
      </c>
      <c r="BD83" s="28">
        <f t="shared" si="39"/>
        <v>17</v>
      </c>
      <c r="BE83" s="47"/>
      <c r="BF83" s="47"/>
      <c r="BG83" s="47"/>
      <c r="BH83" s="47"/>
      <c r="BI83" s="47"/>
    </row>
    <row r="84" spans="1:61" s="27" customFormat="1" hidden="1" x14ac:dyDescent="0.25">
      <c r="A84" s="28" t="s">
        <v>1099</v>
      </c>
      <c r="B84" s="28" t="s">
        <v>1134</v>
      </c>
      <c r="C84" s="28" t="s">
        <v>1135</v>
      </c>
      <c r="D84" s="44">
        <v>61.577777777777797</v>
      </c>
      <c r="E84" s="28" t="s">
        <v>64</v>
      </c>
      <c r="F84" s="28">
        <v>10</v>
      </c>
      <c r="G84" s="28" t="s">
        <v>169</v>
      </c>
      <c r="H84" s="28">
        <v>7</v>
      </c>
      <c r="I84" s="28"/>
      <c r="J84" s="28"/>
      <c r="K84" s="28"/>
      <c r="L84" s="28"/>
      <c r="M84" s="31"/>
      <c r="N84" s="28">
        <f t="shared" si="28"/>
        <v>17</v>
      </c>
      <c r="O84" s="28">
        <f t="shared" si="29"/>
        <v>23.573333333333338</v>
      </c>
      <c r="P84" s="28">
        <v>3.3290000000000002</v>
      </c>
      <c r="Q84" s="28">
        <f t="shared" si="30"/>
        <v>83.289999999999992</v>
      </c>
      <c r="R84" s="28"/>
      <c r="S84" s="28"/>
      <c r="T84" s="28">
        <f t="shared" si="31"/>
        <v>49.973999999999997</v>
      </c>
      <c r="U84" s="28">
        <v>75</v>
      </c>
      <c r="V84" s="46">
        <v>7.5</v>
      </c>
      <c r="W84" s="28"/>
      <c r="X84" s="28"/>
      <c r="Y84" s="28"/>
      <c r="Z84" s="28"/>
      <c r="AA84" s="45"/>
      <c r="AB84" s="45"/>
      <c r="AC84" s="28">
        <f t="shared" si="32"/>
        <v>0</v>
      </c>
      <c r="AD84" s="28"/>
      <c r="AE84" s="28"/>
      <c r="AF84" s="28"/>
      <c r="AG84" s="28"/>
      <c r="AH84" s="28">
        <f t="shared" si="41"/>
        <v>0</v>
      </c>
      <c r="AI84" s="28"/>
      <c r="AJ84" s="28"/>
      <c r="AK84" s="28"/>
      <c r="AL84" s="28"/>
      <c r="AM84" s="28"/>
      <c r="AN84" s="28" t="s">
        <v>1322</v>
      </c>
      <c r="AO84" s="31">
        <v>0.05</v>
      </c>
      <c r="AP84" s="28">
        <f t="shared" si="40"/>
        <v>0.05</v>
      </c>
      <c r="AQ84" s="28"/>
      <c r="AR84" s="28"/>
      <c r="AS84" s="28"/>
      <c r="AT84" s="28"/>
      <c r="AU84" s="28"/>
      <c r="AV84" s="28"/>
      <c r="AW84" s="28"/>
      <c r="AX84" s="31">
        <f t="shared" si="33"/>
        <v>0</v>
      </c>
      <c r="AY84" s="28">
        <f t="shared" si="34"/>
        <v>81.047333333333341</v>
      </c>
      <c r="AZ84" s="28">
        <f t="shared" si="35"/>
        <v>0.05</v>
      </c>
      <c r="BA84" s="28">
        <f t="shared" si="36"/>
        <v>81.097333333333339</v>
      </c>
      <c r="BB84" s="28">
        <f t="shared" si="37"/>
        <v>58</v>
      </c>
      <c r="BC84" s="28">
        <f t="shared" si="38"/>
        <v>71</v>
      </c>
      <c r="BD84" s="28">
        <f t="shared" si="39"/>
        <v>58</v>
      </c>
      <c r="BE84" s="47"/>
      <c r="BF84" s="47"/>
      <c r="BG84" s="47"/>
      <c r="BH84" s="47"/>
      <c r="BI84" s="47"/>
    </row>
    <row r="85" spans="1:61" s="27" customFormat="1" hidden="1" x14ac:dyDescent="0.25">
      <c r="A85" s="28" t="s">
        <v>1099</v>
      </c>
      <c r="B85" s="28" t="s">
        <v>1136</v>
      </c>
      <c r="C85" s="28" t="s">
        <v>1137</v>
      </c>
      <c r="D85" s="44">
        <v>60.1</v>
      </c>
      <c r="E85" s="28" t="s">
        <v>64</v>
      </c>
      <c r="F85" s="28">
        <v>10</v>
      </c>
      <c r="G85" s="28" t="s">
        <v>64</v>
      </c>
      <c r="H85" s="28">
        <v>8</v>
      </c>
      <c r="I85" s="28"/>
      <c r="J85" s="28"/>
      <c r="K85" s="28"/>
      <c r="L85" s="28"/>
      <c r="M85" s="31"/>
      <c r="N85" s="28">
        <f t="shared" si="28"/>
        <v>18</v>
      </c>
      <c r="O85" s="28">
        <f t="shared" si="29"/>
        <v>23.429999999999996</v>
      </c>
      <c r="P85" s="28">
        <v>1.8340000000000001</v>
      </c>
      <c r="Q85" s="28">
        <f t="shared" si="30"/>
        <v>68.34</v>
      </c>
      <c r="R85" s="28"/>
      <c r="S85" s="28"/>
      <c r="T85" s="28">
        <f t="shared" si="31"/>
        <v>41.003999999999998</v>
      </c>
      <c r="U85" s="28">
        <v>75</v>
      </c>
      <c r="V85" s="46">
        <v>7.5</v>
      </c>
      <c r="W85" s="28"/>
      <c r="X85" s="28"/>
      <c r="Y85" s="28"/>
      <c r="Z85" s="28"/>
      <c r="AA85" s="45"/>
      <c r="AB85" s="45"/>
      <c r="AC85" s="28">
        <f t="shared" si="32"/>
        <v>0</v>
      </c>
      <c r="AD85" s="28"/>
      <c r="AE85" s="28"/>
      <c r="AF85" s="28"/>
      <c r="AG85" s="28"/>
      <c r="AH85" s="28">
        <f t="shared" si="41"/>
        <v>0</v>
      </c>
      <c r="AI85" s="28"/>
      <c r="AJ85" s="28"/>
      <c r="AK85" s="28"/>
      <c r="AL85" s="28"/>
      <c r="AM85" s="28"/>
      <c r="AN85" s="28" t="s">
        <v>1322</v>
      </c>
      <c r="AO85" s="28">
        <v>0.05</v>
      </c>
      <c r="AP85" s="28">
        <f t="shared" si="40"/>
        <v>0.05</v>
      </c>
      <c r="AQ85" s="28"/>
      <c r="AR85" s="28"/>
      <c r="AS85" s="28"/>
      <c r="AT85" s="28"/>
      <c r="AU85" s="28"/>
      <c r="AV85" s="28"/>
      <c r="AW85" s="28"/>
      <c r="AX85" s="31">
        <f t="shared" si="33"/>
        <v>0</v>
      </c>
      <c r="AY85" s="28">
        <f t="shared" si="34"/>
        <v>71.933999999999997</v>
      </c>
      <c r="AZ85" s="28">
        <f t="shared" si="35"/>
        <v>0.05</v>
      </c>
      <c r="BA85" s="28">
        <f t="shared" si="36"/>
        <v>71.983999999999995</v>
      </c>
      <c r="BB85" s="28">
        <f t="shared" si="37"/>
        <v>129</v>
      </c>
      <c r="BC85" s="28">
        <f t="shared" si="38"/>
        <v>126</v>
      </c>
      <c r="BD85" s="28">
        <f t="shared" si="39"/>
        <v>129</v>
      </c>
      <c r="BE85" s="47"/>
      <c r="BF85" s="47"/>
      <c r="BG85" s="47"/>
      <c r="BH85" s="47"/>
      <c r="BI85" s="47"/>
    </row>
    <row r="86" spans="1:61" s="27" customFormat="1" hidden="1" x14ac:dyDescent="0.25">
      <c r="A86" s="28" t="s">
        <v>1099</v>
      </c>
      <c r="B86" s="28" t="s">
        <v>1138</v>
      </c>
      <c r="C86" s="28" t="s">
        <v>1139</v>
      </c>
      <c r="D86" s="44">
        <v>61.211111111111101</v>
      </c>
      <c r="E86" s="28" t="s">
        <v>64</v>
      </c>
      <c r="F86" s="28">
        <v>10</v>
      </c>
      <c r="G86" s="28" t="s">
        <v>169</v>
      </c>
      <c r="H86" s="28">
        <v>7</v>
      </c>
      <c r="I86" s="28">
        <v>2.625</v>
      </c>
      <c r="J86" s="28"/>
      <c r="K86" s="28"/>
      <c r="L86" s="28"/>
      <c r="M86" s="31"/>
      <c r="N86" s="28">
        <f t="shared" si="28"/>
        <v>19.625</v>
      </c>
      <c r="O86" s="28">
        <f t="shared" si="29"/>
        <v>24.250833333333333</v>
      </c>
      <c r="P86" s="28">
        <v>4.2629999999999999</v>
      </c>
      <c r="Q86" s="28">
        <f t="shared" si="30"/>
        <v>92.63</v>
      </c>
      <c r="R86" s="28" t="s">
        <v>1140</v>
      </c>
      <c r="S86" s="28">
        <v>0</v>
      </c>
      <c r="T86" s="28">
        <f t="shared" si="31"/>
        <v>55.577999999999996</v>
      </c>
      <c r="U86" s="28">
        <v>77.5</v>
      </c>
      <c r="V86" s="46">
        <v>7.75</v>
      </c>
      <c r="W86" s="28" t="s">
        <v>1141</v>
      </c>
      <c r="X86" s="28">
        <v>0.8</v>
      </c>
      <c r="Y86" s="28" t="s">
        <v>1132</v>
      </c>
      <c r="Z86" s="28">
        <v>0.1</v>
      </c>
      <c r="AA86" s="45" t="s">
        <v>1133</v>
      </c>
      <c r="AB86" s="45">
        <f>0.9+0.45</f>
        <v>1.35</v>
      </c>
      <c r="AC86" s="28">
        <f t="shared" si="32"/>
        <v>2.2500000000000004</v>
      </c>
      <c r="AD86" s="28" t="s">
        <v>1142</v>
      </c>
      <c r="AE86" s="28">
        <v>0.75</v>
      </c>
      <c r="AF86" s="28" t="s">
        <v>568</v>
      </c>
      <c r="AG86" s="28">
        <v>0.25</v>
      </c>
      <c r="AH86" s="28">
        <f t="shared" si="41"/>
        <v>1</v>
      </c>
      <c r="AI86" s="28" t="s">
        <v>153</v>
      </c>
      <c r="AJ86" s="28" t="s">
        <v>153</v>
      </c>
      <c r="AK86" s="31">
        <v>0.5</v>
      </c>
      <c r="AL86" s="28"/>
      <c r="AM86" s="28"/>
      <c r="AN86" s="28" t="s">
        <v>1322</v>
      </c>
      <c r="AO86" s="31">
        <v>0.05</v>
      </c>
      <c r="AP86" s="28">
        <f t="shared" si="40"/>
        <v>0.55000000000000004</v>
      </c>
      <c r="AQ86" s="28"/>
      <c r="AR86" s="28"/>
      <c r="AS86" s="28"/>
      <c r="AT86" s="28"/>
      <c r="AU86" s="28"/>
      <c r="AV86" s="28" t="s">
        <v>1143</v>
      </c>
      <c r="AW86" s="28">
        <v>0.6</v>
      </c>
      <c r="AX86" s="31">
        <f t="shared" si="33"/>
        <v>0.6</v>
      </c>
      <c r="AY86" s="28">
        <f t="shared" si="34"/>
        <v>87.578833333333336</v>
      </c>
      <c r="AZ86" s="28">
        <f t="shared" si="35"/>
        <v>4.4000000000000004</v>
      </c>
      <c r="BA86" s="28">
        <f t="shared" si="36"/>
        <v>91.978833333333341</v>
      </c>
      <c r="BB86" s="28">
        <f t="shared" si="37"/>
        <v>2</v>
      </c>
      <c r="BC86" s="28">
        <f t="shared" si="38"/>
        <v>22</v>
      </c>
      <c r="BD86" s="28">
        <f t="shared" si="39"/>
        <v>4</v>
      </c>
      <c r="BE86" s="47"/>
      <c r="BF86" s="47"/>
      <c r="BG86" s="47"/>
      <c r="BH86" s="47"/>
      <c r="BI86" s="47"/>
    </row>
    <row r="87" spans="1:61" s="27" customFormat="1" hidden="1" x14ac:dyDescent="0.25">
      <c r="A87" s="28" t="s">
        <v>1099</v>
      </c>
      <c r="B87" s="28" t="s">
        <v>1144</v>
      </c>
      <c r="C87" s="28" t="s">
        <v>1145</v>
      </c>
      <c r="D87" s="44">
        <v>61.6</v>
      </c>
      <c r="E87" s="28" t="s">
        <v>64</v>
      </c>
      <c r="F87" s="28">
        <v>10</v>
      </c>
      <c r="G87" s="28" t="s">
        <v>64</v>
      </c>
      <c r="H87" s="28">
        <v>8</v>
      </c>
      <c r="I87" s="28">
        <v>0.52500000000000002</v>
      </c>
      <c r="J87" s="28"/>
      <c r="K87" s="28"/>
      <c r="L87" s="28"/>
      <c r="M87" s="31"/>
      <c r="N87" s="28">
        <f t="shared" si="28"/>
        <v>18.524999999999999</v>
      </c>
      <c r="O87" s="28">
        <f t="shared" si="29"/>
        <v>24.037499999999998</v>
      </c>
      <c r="P87" s="28">
        <v>4.1779999999999999</v>
      </c>
      <c r="Q87" s="28">
        <f t="shared" si="30"/>
        <v>91.78</v>
      </c>
      <c r="R87" s="28" t="s">
        <v>1084</v>
      </c>
      <c r="S87" s="28">
        <v>0.4</v>
      </c>
      <c r="T87" s="28">
        <f t="shared" si="31"/>
        <v>55.308</v>
      </c>
      <c r="U87" s="28">
        <v>75</v>
      </c>
      <c r="V87" s="46">
        <v>7.5</v>
      </c>
      <c r="W87" s="28"/>
      <c r="X87" s="28"/>
      <c r="Y87" s="28"/>
      <c r="Z87" s="28"/>
      <c r="AA87" s="45"/>
      <c r="AB87" s="45"/>
      <c r="AC87" s="28">
        <f t="shared" si="32"/>
        <v>0</v>
      </c>
      <c r="AD87" s="28"/>
      <c r="AE87" s="28"/>
      <c r="AF87" s="28"/>
      <c r="AG87" s="28"/>
      <c r="AH87" s="28">
        <f t="shared" si="41"/>
        <v>0</v>
      </c>
      <c r="AI87" s="28" t="s">
        <v>1146</v>
      </c>
      <c r="AJ87" s="28" t="s">
        <v>1147</v>
      </c>
      <c r="AK87" s="28">
        <v>1.3</v>
      </c>
      <c r="AL87" s="31" t="s">
        <v>194</v>
      </c>
      <c r="AM87" s="28">
        <v>0.2</v>
      </c>
      <c r="AN87" s="28" t="s">
        <v>1322</v>
      </c>
      <c r="AO87" s="28">
        <v>0.05</v>
      </c>
      <c r="AP87" s="28">
        <f t="shared" si="40"/>
        <v>1.55</v>
      </c>
      <c r="AQ87" s="28" t="s">
        <v>385</v>
      </c>
      <c r="AR87" s="28">
        <v>1.5</v>
      </c>
      <c r="AS87" s="28"/>
      <c r="AT87" s="28" t="s">
        <v>1148</v>
      </c>
      <c r="AU87" s="28">
        <v>2.7</v>
      </c>
      <c r="AV87" s="28"/>
      <c r="AW87" s="28"/>
      <c r="AX87" s="31">
        <f t="shared" si="33"/>
        <v>4.2</v>
      </c>
      <c r="AY87" s="28">
        <f t="shared" si="34"/>
        <v>86.845500000000001</v>
      </c>
      <c r="AZ87" s="28">
        <f t="shared" si="35"/>
        <v>5.75</v>
      </c>
      <c r="BA87" s="28">
        <f t="shared" si="36"/>
        <v>92.595500000000001</v>
      </c>
      <c r="BB87" s="28">
        <f t="shared" si="37"/>
        <v>10</v>
      </c>
      <c r="BC87" s="28">
        <f t="shared" si="38"/>
        <v>21</v>
      </c>
      <c r="BD87" s="28">
        <f t="shared" si="39"/>
        <v>7</v>
      </c>
      <c r="BE87" s="47"/>
      <c r="BF87" s="47"/>
      <c r="BG87" s="47"/>
      <c r="BH87" s="47"/>
      <c r="BI87" s="47"/>
    </row>
    <row r="88" spans="1:61" s="27" customFormat="1" hidden="1" x14ac:dyDescent="0.25">
      <c r="A88" s="28" t="s">
        <v>1099</v>
      </c>
      <c r="B88" s="28" t="s">
        <v>1149</v>
      </c>
      <c r="C88" s="28" t="s">
        <v>1150</v>
      </c>
      <c r="D88" s="44">
        <v>61.6666666666667</v>
      </c>
      <c r="E88" s="28" t="s">
        <v>64</v>
      </c>
      <c r="F88" s="28">
        <v>10</v>
      </c>
      <c r="G88" s="28" t="s">
        <v>169</v>
      </c>
      <c r="H88" s="28">
        <v>7</v>
      </c>
      <c r="I88" s="28">
        <v>7.5</v>
      </c>
      <c r="J88" s="28"/>
      <c r="K88" s="28"/>
      <c r="L88" s="28"/>
      <c r="M88" s="31"/>
      <c r="N88" s="28">
        <f t="shared" si="28"/>
        <v>24.5</v>
      </c>
      <c r="O88" s="28">
        <f t="shared" si="29"/>
        <v>25.850000000000009</v>
      </c>
      <c r="P88" s="28">
        <v>4.2140000000000004</v>
      </c>
      <c r="Q88" s="28">
        <f t="shared" si="30"/>
        <v>92.14</v>
      </c>
      <c r="R88" s="28"/>
      <c r="S88" s="28"/>
      <c r="T88" s="28">
        <f t="shared" si="31"/>
        <v>55.283999999999999</v>
      </c>
      <c r="U88" s="28">
        <v>74.5</v>
      </c>
      <c r="V88" s="46">
        <v>7.45</v>
      </c>
      <c r="W88" s="28"/>
      <c r="X88" s="28"/>
      <c r="Y88" s="28"/>
      <c r="Z88" s="28"/>
      <c r="AA88" s="45" t="s">
        <v>1151</v>
      </c>
      <c r="AB88" s="45">
        <v>6.7</v>
      </c>
      <c r="AC88" s="28">
        <f t="shared" si="32"/>
        <v>6.7</v>
      </c>
      <c r="AD88" s="28"/>
      <c r="AE88" s="28"/>
      <c r="AF88" s="28"/>
      <c r="AG88" s="28"/>
      <c r="AH88" s="28">
        <f t="shared" si="41"/>
        <v>0</v>
      </c>
      <c r="AI88" s="28" t="s">
        <v>1152</v>
      </c>
      <c r="AJ88" s="28" t="s">
        <v>1152</v>
      </c>
      <c r="AK88" s="28">
        <v>1.95</v>
      </c>
      <c r="AL88" s="28"/>
      <c r="AM88" s="28"/>
      <c r="AN88" s="28" t="s">
        <v>1322</v>
      </c>
      <c r="AO88" s="31">
        <v>0.05</v>
      </c>
      <c r="AP88" s="28">
        <f t="shared" si="40"/>
        <v>2</v>
      </c>
      <c r="AQ88" s="28"/>
      <c r="AR88" s="28"/>
      <c r="AS88" s="28"/>
      <c r="AT88" s="28"/>
      <c r="AU88" s="28"/>
      <c r="AV88" s="28"/>
      <c r="AW88" s="28"/>
      <c r="AX88" s="31">
        <f t="shared" si="33"/>
        <v>0</v>
      </c>
      <c r="AY88" s="28">
        <f t="shared" si="34"/>
        <v>88.584000000000017</v>
      </c>
      <c r="AZ88" s="28">
        <f t="shared" si="35"/>
        <v>8.6999999999999993</v>
      </c>
      <c r="BA88" s="28">
        <f t="shared" si="36"/>
        <v>97.28400000000002</v>
      </c>
      <c r="BB88" s="28">
        <f t="shared" si="37"/>
        <v>5</v>
      </c>
      <c r="BC88" s="28">
        <f t="shared" si="38"/>
        <v>13</v>
      </c>
      <c r="BD88" s="28">
        <f t="shared" si="39"/>
        <v>8</v>
      </c>
      <c r="BE88" s="47"/>
      <c r="BF88" s="47"/>
      <c r="BG88" s="47"/>
      <c r="BH88" s="47"/>
      <c r="BI88" s="47"/>
    </row>
    <row r="89" spans="1:61" s="27" customFormat="1" hidden="1" x14ac:dyDescent="0.25">
      <c r="A89" s="28" t="s">
        <v>1099</v>
      </c>
      <c r="B89" s="28" t="s">
        <v>1153</v>
      </c>
      <c r="C89" s="28" t="s">
        <v>1154</v>
      </c>
      <c r="D89" s="44">
        <v>61.336666666666702</v>
      </c>
      <c r="E89" s="28" t="s">
        <v>64</v>
      </c>
      <c r="F89" s="28">
        <v>10</v>
      </c>
      <c r="G89" s="28" t="s">
        <v>169</v>
      </c>
      <c r="H89" s="28">
        <v>7</v>
      </c>
      <c r="I89" s="28">
        <v>7.5</v>
      </c>
      <c r="J89" s="28"/>
      <c r="K89" s="28"/>
      <c r="L89" s="28"/>
      <c r="M89" s="31"/>
      <c r="N89" s="28">
        <f t="shared" si="28"/>
        <v>24.5</v>
      </c>
      <c r="O89" s="28">
        <f t="shared" si="29"/>
        <v>25.751000000000008</v>
      </c>
      <c r="P89" s="28">
        <v>4.2439999999999998</v>
      </c>
      <c r="Q89" s="28">
        <f t="shared" si="30"/>
        <v>92.44</v>
      </c>
      <c r="R89" s="28" t="s">
        <v>1155</v>
      </c>
      <c r="S89" s="28">
        <v>0.6</v>
      </c>
      <c r="T89" s="28">
        <f t="shared" si="31"/>
        <v>55.823999999999991</v>
      </c>
      <c r="U89" s="28">
        <v>69</v>
      </c>
      <c r="V89" s="46">
        <v>6.9</v>
      </c>
      <c r="W89" s="28" t="s">
        <v>1156</v>
      </c>
      <c r="X89" s="28">
        <v>2</v>
      </c>
      <c r="Y89" s="28"/>
      <c r="Z89" s="28"/>
      <c r="AA89" s="45"/>
      <c r="AB89" s="45"/>
      <c r="AC89" s="28">
        <f t="shared" si="32"/>
        <v>2</v>
      </c>
      <c r="AD89" s="28" t="s">
        <v>1142</v>
      </c>
      <c r="AE89" s="28">
        <v>0.75</v>
      </c>
      <c r="AF89" s="28"/>
      <c r="AG89" s="28"/>
      <c r="AH89" s="28">
        <f t="shared" si="41"/>
        <v>0.75</v>
      </c>
      <c r="AI89" s="28" t="s">
        <v>1157</v>
      </c>
      <c r="AJ89" s="28" t="s">
        <v>1158</v>
      </c>
      <c r="AK89" s="28">
        <v>2.8</v>
      </c>
      <c r="AL89" s="28" t="s">
        <v>227</v>
      </c>
      <c r="AM89" s="28">
        <v>0.25</v>
      </c>
      <c r="AN89" s="28" t="s">
        <v>1322</v>
      </c>
      <c r="AO89" s="28">
        <v>0.05</v>
      </c>
      <c r="AP89" s="28">
        <f t="shared" si="40"/>
        <v>3.0999999999999996</v>
      </c>
      <c r="AQ89" s="28"/>
      <c r="AR89" s="28"/>
      <c r="AS89" s="28"/>
      <c r="AT89" s="28"/>
      <c r="AU89" s="28"/>
      <c r="AV89" s="28"/>
      <c r="AW89" s="28"/>
      <c r="AX89" s="31">
        <f t="shared" si="33"/>
        <v>0</v>
      </c>
      <c r="AY89" s="28">
        <f t="shared" si="34"/>
        <v>88.475000000000009</v>
      </c>
      <c r="AZ89" s="28">
        <f t="shared" si="35"/>
        <v>5.85</v>
      </c>
      <c r="BA89" s="28">
        <f t="shared" si="36"/>
        <v>94.325000000000003</v>
      </c>
      <c r="BB89" s="28">
        <f t="shared" si="37"/>
        <v>3</v>
      </c>
      <c r="BC89" s="28">
        <f t="shared" si="38"/>
        <v>20</v>
      </c>
      <c r="BD89" s="28">
        <f t="shared" si="39"/>
        <v>2</v>
      </c>
      <c r="BE89" s="47"/>
      <c r="BF89" s="47"/>
      <c r="BG89" s="47"/>
      <c r="BH89" s="47"/>
      <c r="BI89" s="47"/>
    </row>
    <row r="90" spans="1:61" s="27" customFormat="1" hidden="1" x14ac:dyDescent="0.25">
      <c r="A90" s="28" t="s">
        <v>1099</v>
      </c>
      <c r="B90" s="28" t="s">
        <v>1159</v>
      </c>
      <c r="C90" s="28" t="s">
        <v>1160</v>
      </c>
      <c r="D90" s="44">
        <v>61.7</v>
      </c>
      <c r="E90" s="28" t="s">
        <v>64</v>
      </c>
      <c r="F90" s="28">
        <v>10</v>
      </c>
      <c r="G90" s="28" t="s">
        <v>169</v>
      </c>
      <c r="H90" s="28">
        <v>7</v>
      </c>
      <c r="I90" s="28">
        <v>1.425</v>
      </c>
      <c r="J90" s="28"/>
      <c r="K90" s="28"/>
      <c r="L90" s="28"/>
      <c r="M90" s="31"/>
      <c r="N90" s="28">
        <f t="shared" si="28"/>
        <v>18.425000000000001</v>
      </c>
      <c r="O90" s="28">
        <f t="shared" si="29"/>
        <v>24.037499999999998</v>
      </c>
      <c r="P90" s="28">
        <v>3.0449999999999999</v>
      </c>
      <c r="Q90" s="28">
        <f t="shared" si="30"/>
        <v>80.45</v>
      </c>
      <c r="R90" s="28"/>
      <c r="S90" s="28"/>
      <c r="T90" s="28">
        <f t="shared" si="31"/>
        <v>48.27</v>
      </c>
      <c r="U90" s="28">
        <v>75</v>
      </c>
      <c r="V90" s="46">
        <v>7.5</v>
      </c>
      <c r="W90" s="28"/>
      <c r="X90" s="28"/>
      <c r="Y90" s="28"/>
      <c r="Z90" s="28"/>
      <c r="AA90" s="45"/>
      <c r="AB90" s="45"/>
      <c r="AC90" s="28">
        <f t="shared" si="32"/>
        <v>0</v>
      </c>
      <c r="AD90" s="28"/>
      <c r="AE90" s="28"/>
      <c r="AF90" s="28"/>
      <c r="AG90" s="28"/>
      <c r="AH90" s="28">
        <f t="shared" si="41"/>
        <v>0</v>
      </c>
      <c r="AI90" s="28"/>
      <c r="AJ90" s="28"/>
      <c r="AK90" s="28"/>
      <c r="AL90" s="28"/>
      <c r="AM90" s="28"/>
      <c r="AN90" s="28" t="s">
        <v>1322</v>
      </c>
      <c r="AO90" s="31">
        <v>0.05</v>
      </c>
      <c r="AP90" s="28">
        <f t="shared" si="40"/>
        <v>0.05</v>
      </c>
      <c r="AQ90" s="28"/>
      <c r="AR90" s="28"/>
      <c r="AS90" s="28"/>
      <c r="AT90" s="28"/>
      <c r="AU90" s="28"/>
      <c r="AV90" s="28"/>
      <c r="AW90" s="28"/>
      <c r="AX90" s="31">
        <f t="shared" si="33"/>
        <v>0</v>
      </c>
      <c r="AY90" s="28">
        <f t="shared" si="34"/>
        <v>79.807500000000005</v>
      </c>
      <c r="AZ90" s="28">
        <f t="shared" si="35"/>
        <v>0.05</v>
      </c>
      <c r="BA90" s="28">
        <f t="shared" si="36"/>
        <v>79.857500000000002</v>
      </c>
      <c r="BB90" s="28">
        <f t="shared" si="37"/>
        <v>78</v>
      </c>
      <c r="BC90" s="28">
        <f t="shared" si="38"/>
        <v>86</v>
      </c>
      <c r="BD90" s="28">
        <f t="shared" si="39"/>
        <v>78</v>
      </c>
      <c r="BE90" s="47"/>
      <c r="BF90" s="47"/>
      <c r="BG90" s="47"/>
      <c r="BH90" s="47"/>
      <c r="BI90" s="47"/>
    </row>
    <row r="91" spans="1:61" s="27" customFormat="1" hidden="1" x14ac:dyDescent="0.25">
      <c r="A91" s="28" t="s">
        <v>1099</v>
      </c>
      <c r="B91" s="28" t="s">
        <v>1161</v>
      </c>
      <c r="C91" s="28" t="s">
        <v>1162</v>
      </c>
      <c r="D91" s="44">
        <v>61.288888888888899</v>
      </c>
      <c r="E91" s="28" t="s">
        <v>64</v>
      </c>
      <c r="F91" s="28">
        <v>10</v>
      </c>
      <c r="G91" s="28" t="s">
        <v>169</v>
      </c>
      <c r="H91" s="28">
        <v>7</v>
      </c>
      <c r="I91" s="28">
        <v>0.3</v>
      </c>
      <c r="J91" s="28"/>
      <c r="K91" s="28"/>
      <c r="L91" s="28"/>
      <c r="M91" s="31"/>
      <c r="N91" s="28">
        <f t="shared" si="28"/>
        <v>17.3</v>
      </c>
      <c r="O91" s="28">
        <f t="shared" si="29"/>
        <v>23.576666666666672</v>
      </c>
      <c r="P91" s="28">
        <v>3.4119999999999999</v>
      </c>
      <c r="Q91" s="28">
        <f t="shared" si="30"/>
        <v>84.12</v>
      </c>
      <c r="R91" s="28"/>
      <c r="S91" s="28"/>
      <c r="T91" s="28">
        <f t="shared" si="31"/>
        <v>50.472000000000001</v>
      </c>
      <c r="U91" s="28">
        <v>67.5</v>
      </c>
      <c r="V91" s="46">
        <v>6.75</v>
      </c>
      <c r="W91" s="28" t="s">
        <v>926</v>
      </c>
      <c r="X91" s="28">
        <v>0.4</v>
      </c>
      <c r="Y91" s="28"/>
      <c r="Z91" s="28"/>
      <c r="AA91" s="45"/>
      <c r="AB91" s="45"/>
      <c r="AC91" s="28">
        <f t="shared" si="32"/>
        <v>0.4</v>
      </c>
      <c r="AD91" s="47" t="s">
        <v>70</v>
      </c>
      <c r="AE91" s="28"/>
      <c r="AF91" s="28"/>
      <c r="AG91" s="28"/>
      <c r="AH91" s="28">
        <f t="shared" si="41"/>
        <v>0</v>
      </c>
      <c r="AI91" s="28"/>
      <c r="AJ91" s="28"/>
      <c r="AK91" s="28"/>
      <c r="AL91" s="28"/>
      <c r="AM91" s="28"/>
      <c r="AN91" s="28" t="s">
        <v>1322</v>
      </c>
      <c r="AO91" s="28">
        <v>0.05</v>
      </c>
      <c r="AP91" s="28">
        <f t="shared" si="40"/>
        <v>0.05</v>
      </c>
      <c r="AQ91" s="28"/>
      <c r="AR91" s="28"/>
      <c r="AS91" s="28"/>
      <c r="AT91" s="28"/>
      <c r="AU91" s="28"/>
      <c r="AV91" s="28"/>
      <c r="AW91" s="28"/>
      <c r="AX91" s="31">
        <f t="shared" si="33"/>
        <v>0</v>
      </c>
      <c r="AY91" s="28">
        <f t="shared" si="34"/>
        <v>80.798666666666676</v>
      </c>
      <c r="AZ91" s="28">
        <f t="shared" si="35"/>
        <v>0.45</v>
      </c>
      <c r="BA91" s="28">
        <f t="shared" si="36"/>
        <v>81.248666666666679</v>
      </c>
      <c r="BB91" s="28">
        <f t="shared" si="37"/>
        <v>53</v>
      </c>
      <c r="BC91" s="28">
        <f t="shared" si="38"/>
        <v>70</v>
      </c>
      <c r="BD91" s="28">
        <f t="shared" si="39"/>
        <v>53</v>
      </c>
      <c r="BE91" s="47"/>
      <c r="BF91" s="47"/>
      <c r="BG91" s="47"/>
      <c r="BH91" s="47"/>
      <c r="BI91" s="47"/>
    </row>
    <row r="92" spans="1:61" s="27" customFormat="1" hidden="1" x14ac:dyDescent="0.25">
      <c r="A92" s="28" t="s">
        <v>1099</v>
      </c>
      <c r="B92" s="28" t="s">
        <v>1163</v>
      </c>
      <c r="C92" s="28" t="s">
        <v>1164</v>
      </c>
      <c r="D92" s="44">
        <v>60.1111111111111</v>
      </c>
      <c r="E92" s="28" t="s">
        <v>64</v>
      </c>
      <c r="F92" s="28">
        <v>10</v>
      </c>
      <c r="G92" s="28" t="s">
        <v>65</v>
      </c>
      <c r="H92" s="28">
        <v>9</v>
      </c>
      <c r="I92" s="28">
        <v>2.5499999999999998</v>
      </c>
      <c r="J92" s="28"/>
      <c r="K92" s="28"/>
      <c r="L92" s="28"/>
      <c r="M92" s="31"/>
      <c r="N92" s="28">
        <f t="shared" si="28"/>
        <v>21.55</v>
      </c>
      <c r="O92" s="28">
        <f t="shared" si="29"/>
        <v>24.498333333333328</v>
      </c>
      <c r="P92" s="28">
        <v>3.222</v>
      </c>
      <c r="Q92" s="28">
        <f t="shared" si="30"/>
        <v>82.22</v>
      </c>
      <c r="R92" s="28"/>
      <c r="S92" s="28"/>
      <c r="T92" s="28">
        <f t="shared" si="31"/>
        <v>49.332000000000001</v>
      </c>
      <c r="U92" s="28">
        <v>75</v>
      </c>
      <c r="V92" s="46">
        <v>7.5</v>
      </c>
      <c r="W92" s="28"/>
      <c r="X92" s="28"/>
      <c r="Y92" s="28"/>
      <c r="Z92" s="28"/>
      <c r="AA92" s="45"/>
      <c r="AB92" s="45"/>
      <c r="AC92" s="28">
        <f t="shared" si="32"/>
        <v>0</v>
      </c>
      <c r="AD92" s="28"/>
      <c r="AE92" s="28"/>
      <c r="AF92" s="28"/>
      <c r="AG92" s="28"/>
      <c r="AH92" s="28">
        <f t="shared" si="41"/>
        <v>0</v>
      </c>
      <c r="AI92" s="28" t="s">
        <v>1165</v>
      </c>
      <c r="AJ92" s="28" t="s">
        <v>638</v>
      </c>
      <c r="AK92" s="28">
        <v>1</v>
      </c>
      <c r="AL92" s="28"/>
      <c r="AM92" s="28"/>
      <c r="AN92" s="28" t="s">
        <v>1322</v>
      </c>
      <c r="AO92" s="31">
        <v>0.05</v>
      </c>
      <c r="AP92" s="28">
        <f t="shared" si="40"/>
        <v>1.05</v>
      </c>
      <c r="AQ92" s="28"/>
      <c r="AR92" s="28"/>
      <c r="AS92" s="28"/>
      <c r="AT92" s="28"/>
      <c r="AU92" s="28"/>
      <c r="AV92" s="28"/>
      <c r="AW92" s="28"/>
      <c r="AX92" s="31">
        <f t="shared" si="33"/>
        <v>0</v>
      </c>
      <c r="AY92" s="28">
        <f t="shared" si="34"/>
        <v>81.330333333333328</v>
      </c>
      <c r="AZ92" s="28">
        <f t="shared" si="35"/>
        <v>1.05</v>
      </c>
      <c r="BA92" s="28">
        <f t="shared" si="36"/>
        <v>82.380333333333326</v>
      </c>
      <c r="BB92" s="28">
        <f t="shared" si="37"/>
        <v>64</v>
      </c>
      <c r="BC92" s="28">
        <f t="shared" si="38"/>
        <v>64</v>
      </c>
      <c r="BD92" s="28">
        <f t="shared" si="39"/>
        <v>65</v>
      </c>
      <c r="BE92" s="47"/>
      <c r="BF92" s="47"/>
      <c r="BG92" s="47"/>
      <c r="BH92" s="47"/>
      <c r="BI92" s="47"/>
    </row>
    <row r="93" spans="1:61" s="27" customFormat="1" hidden="1" x14ac:dyDescent="0.25">
      <c r="A93" s="28" t="s">
        <v>1099</v>
      </c>
      <c r="B93" s="28" t="s">
        <v>1166</v>
      </c>
      <c r="C93" s="28" t="s">
        <v>1167</v>
      </c>
      <c r="D93" s="44">
        <v>61.677777777777798</v>
      </c>
      <c r="E93" s="28" t="s">
        <v>64</v>
      </c>
      <c r="F93" s="28">
        <v>10</v>
      </c>
      <c r="G93" s="28" t="s">
        <v>169</v>
      </c>
      <c r="H93" s="28">
        <v>7</v>
      </c>
      <c r="I93" s="28"/>
      <c r="J93" s="28"/>
      <c r="K93" s="28"/>
      <c r="L93" s="28"/>
      <c r="M93" s="31"/>
      <c r="N93" s="28">
        <f t="shared" si="28"/>
        <v>17</v>
      </c>
      <c r="O93" s="28">
        <f t="shared" si="29"/>
        <v>23.603333333333342</v>
      </c>
      <c r="P93" s="28">
        <v>3.0720000000000001</v>
      </c>
      <c r="Q93" s="28">
        <f t="shared" si="30"/>
        <v>80.72</v>
      </c>
      <c r="R93" s="28"/>
      <c r="S93" s="28"/>
      <c r="T93" s="28">
        <f t="shared" si="31"/>
        <v>48.431999999999995</v>
      </c>
      <c r="U93" s="28">
        <v>70</v>
      </c>
      <c r="V93" s="46">
        <v>7</v>
      </c>
      <c r="W93" s="28"/>
      <c r="X93" s="28"/>
      <c r="Y93" s="28"/>
      <c r="Z93" s="28"/>
      <c r="AA93" s="45"/>
      <c r="AB93" s="45"/>
      <c r="AC93" s="28">
        <f t="shared" si="32"/>
        <v>0</v>
      </c>
      <c r="AD93" s="28"/>
      <c r="AE93" s="28"/>
      <c r="AF93" s="28"/>
      <c r="AG93" s="28"/>
      <c r="AH93" s="28">
        <f t="shared" si="41"/>
        <v>0</v>
      </c>
      <c r="AI93" s="28"/>
      <c r="AJ93" s="28"/>
      <c r="AK93" s="28"/>
      <c r="AL93" s="28"/>
      <c r="AM93" s="28"/>
      <c r="AN93" s="28" t="s">
        <v>1322</v>
      </c>
      <c r="AO93" s="28">
        <v>0.05</v>
      </c>
      <c r="AP93" s="28">
        <f t="shared" si="40"/>
        <v>0.05</v>
      </c>
      <c r="AQ93" s="28"/>
      <c r="AR93" s="28"/>
      <c r="AS93" s="28"/>
      <c r="AT93" s="28"/>
      <c r="AU93" s="28"/>
      <c r="AV93" s="28"/>
      <c r="AW93" s="28"/>
      <c r="AX93" s="31">
        <f t="shared" si="33"/>
        <v>0</v>
      </c>
      <c r="AY93" s="28">
        <f t="shared" si="34"/>
        <v>79.035333333333341</v>
      </c>
      <c r="AZ93" s="28">
        <f t="shared" si="35"/>
        <v>0.05</v>
      </c>
      <c r="BA93" s="28">
        <f t="shared" si="36"/>
        <v>79.085333333333338</v>
      </c>
      <c r="BB93" s="28">
        <f t="shared" si="37"/>
        <v>73</v>
      </c>
      <c r="BC93" s="28">
        <f t="shared" si="38"/>
        <v>90</v>
      </c>
      <c r="BD93" s="28">
        <f t="shared" si="39"/>
        <v>73</v>
      </c>
      <c r="BE93" s="47"/>
      <c r="BF93" s="47"/>
      <c r="BG93" s="47"/>
      <c r="BH93" s="47"/>
      <c r="BI93" s="47"/>
    </row>
    <row r="94" spans="1:61" s="27" customFormat="1" hidden="1" x14ac:dyDescent="0.25">
      <c r="A94" s="28" t="s">
        <v>1099</v>
      </c>
      <c r="B94" s="28" t="s">
        <v>1168</v>
      </c>
      <c r="C94" s="28" t="s">
        <v>1169</v>
      </c>
      <c r="D94" s="44">
        <v>61.3</v>
      </c>
      <c r="E94" s="28" t="s">
        <v>64</v>
      </c>
      <c r="F94" s="28">
        <v>10</v>
      </c>
      <c r="G94" s="28" t="s">
        <v>65</v>
      </c>
      <c r="H94" s="28">
        <v>9</v>
      </c>
      <c r="I94" s="28">
        <v>1.5</v>
      </c>
      <c r="J94" s="28"/>
      <c r="K94" s="28"/>
      <c r="L94" s="28" t="s">
        <v>1170</v>
      </c>
      <c r="M94" s="31">
        <v>0.5</v>
      </c>
      <c r="N94" s="28">
        <f t="shared" si="28"/>
        <v>21</v>
      </c>
      <c r="O94" s="28">
        <f t="shared" si="29"/>
        <v>24.689999999999998</v>
      </c>
      <c r="P94" s="28">
        <v>3.9289999999999998</v>
      </c>
      <c r="Q94" s="28">
        <f t="shared" si="30"/>
        <v>89.289999999999992</v>
      </c>
      <c r="R94" s="28" t="s">
        <v>1171</v>
      </c>
      <c r="S94" s="28">
        <v>0.8</v>
      </c>
      <c r="T94" s="28">
        <f t="shared" si="31"/>
        <v>54.053999999999995</v>
      </c>
      <c r="U94" s="28">
        <v>75</v>
      </c>
      <c r="V94" s="46">
        <v>7.5</v>
      </c>
      <c r="W94" s="28" t="s">
        <v>781</v>
      </c>
      <c r="X94" s="28">
        <v>2.5</v>
      </c>
      <c r="Y94" s="28" t="s">
        <v>1172</v>
      </c>
      <c r="Z94" s="28">
        <v>1</v>
      </c>
      <c r="AA94" s="45" t="s">
        <v>1173</v>
      </c>
      <c r="AB94" s="45">
        <v>2.2200000000000002</v>
      </c>
      <c r="AC94" s="28">
        <f t="shared" si="32"/>
        <v>5.7200000000000006</v>
      </c>
      <c r="AD94" s="28" t="s">
        <v>1142</v>
      </c>
      <c r="AE94" s="28">
        <v>0.75</v>
      </c>
      <c r="AF94" s="28"/>
      <c r="AG94" s="28"/>
      <c r="AH94" s="28">
        <f t="shared" si="41"/>
        <v>0.75</v>
      </c>
      <c r="AI94" s="28" t="s">
        <v>1174</v>
      </c>
      <c r="AJ94" s="28" t="s">
        <v>1174</v>
      </c>
      <c r="AK94" s="28">
        <v>3.65</v>
      </c>
      <c r="AL94" s="28"/>
      <c r="AM94" s="28"/>
      <c r="AN94" s="28" t="s">
        <v>1175</v>
      </c>
      <c r="AO94" s="31">
        <v>0.1</v>
      </c>
      <c r="AP94" s="28">
        <f t="shared" si="40"/>
        <v>3.75</v>
      </c>
      <c r="AQ94" s="28"/>
      <c r="AR94" s="28"/>
      <c r="AS94" s="28"/>
      <c r="AT94" s="28"/>
      <c r="AU94" s="28"/>
      <c r="AV94" s="28" t="s">
        <v>1176</v>
      </c>
      <c r="AW94" s="28">
        <v>0.9</v>
      </c>
      <c r="AX94" s="31">
        <f t="shared" si="33"/>
        <v>0.9</v>
      </c>
      <c r="AY94" s="28">
        <f t="shared" si="34"/>
        <v>86.244</v>
      </c>
      <c r="AZ94" s="28">
        <f t="shared" si="35"/>
        <v>11.120000000000001</v>
      </c>
      <c r="BA94" s="28">
        <f t="shared" si="36"/>
        <v>97.364000000000004</v>
      </c>
      <c r="BB94" s="28">
        <f t="shared" si="37"/>
        <v>25</v>
      </c>
      <c r="BC94" s="28">
        <f t="shared" si="38"/>
        <v>12</v>
      </c>
      <c r="BD94" s="28">
        <f t="shared" si="39"/>
        <v>22</v>
      </c>
      <c r="BE94" s="47"/>
      <c r="BF94" s="47"/>
      <c r="BG94" s="47"/>
      <c r="BH94" s="47"/>
      <c r="BI94" s="47"/>
    </row>
    <row r="95" spans="1:61" s="27" customFormat="1" hidden="1" x14ac:dyDescent="0.25">
      <c r="A95" s="28" t="s">
        <v>1099</v>
      </c>
      <c r="B95" s="28" t="s">
        <v>1177</v>
      </c>
      <c r="C95" s="28" t="s">
        <v>1178</v>
      </c>
      <c r="D95" s="44">
        <v>61.288888888888899</v>
      </c>
      <c r="E95" s="28" t="s">
        <v>64</v>
      </c>
      <c r="F95" s="28">
        <v>10</v>
      </c>
      <c r="G95" s="28" t="s">
        <v>169</v>
      </c>
      <c r="H95" s="28">
        <v>7</v>
      </c>
      <c r="I95" s="28"/>
      <c r="J95" s="28"/>
      <c r="K95" s="28"/>
      <c r="L95" s="28"/>
      <c r="M95" s="31"/>
      <c r="N95" s="28">
        <f t="shared" si="28"/>
        <v>17</v>
      </c>
      <c r="O95" s="28">
        <f t="shared" si="29"/>
        <v>23.486666666666668</v>
      </c>
      <c r="P95" s="28">
        <v>2.984</v>
      </c>
      <c r="Q95" s="28">
        <f t="shared" si="30"/>
        <v>79.84</v>
      </c>
      <c r="R95" s="28"/>
      <c r="S95" s="28"/>
      <c r="T95" s="28">
        <f t="shared" si="31"/>
        <v>47.904000000000003</v>
      </c>
      <c r="U95" s="28">
        <v>75</v>
      </c>
      <c r="V95" s="46">
        <v>7.5</v>
      </c>
      <c r="W95" s="28"/>
      <c r="X95" s="28"/>
      <c r="Y95" s="28"/>
      <c r="Z95" s="28"/>
      <c r="AA95" s="45"/>
      <c r="AB95" s="45"/>
      <c r="AC95" s="28">
        <f t="shared" si="32"/>
        <v>0</v>
      </c>
      <c r="AD95" s="28"/>
      <c r="AE95" s="28"/>
      <c r="AF95" s="28"/>
      <c r="AG95" s="28"/>
      <c r="AH95" s="28">
        <f t="shared" si="41"/>
        <v>0</v>
      </c>
      <c r="AI95" s="28"/>
      <c r="AJ95" s="28"/>
      <c r="AK95" s="28"/>
      <c r="AL95" s="28"/>
      <c r="AM95" s="28"/>
      <c r="AN95" s="28" t="s">
        <v>1322</v>
      </c>
      <c r="AO95" s="28">
        <v>0.05</v>
      </c>
      <c r="AP95" s="28">
        <f t="shared" si="40"/>
        <v>0.05</v>
      </c>
      <c r="AQ95" s="28"/>
      <c r="AR95" s="28"/>
      <c r="AS95" s="28"/>
      <c r="AT95" s="28"/>
      <c r="AU95" s="28"/>
      <c r="AV95" s="28"/>
      <c r="AW95" s="28"/>
      <c r="AX95" s="31">
        <f t="shared" si="33"/>
        <v>0</v>
      </c>
      <c r="AY95" s="28">
        <f t="shared" si="34"/>
        <v>78.890666666666675</v>
      </c>
      <c r="AZ95" s="28">
        <f t="shared" si="35"/>
        <v>0.05</v>
      </c>
      <c r="BA95" s="28">
        <f t="shared" si="36"/>
        <v>78.940666666666672</v>
      </c>
      <c r="BB95" s="28">
        <f t="shared" si="37"/>
        <v>83</v>
      </c>
      <c r="BC95" s="28">
        <f t="shared" si="38"/>
        <v>92</v>
      </c>
      <c r="BD95" s="28">
        <f t="shared" si="39"/>
        <v>83</v>
      </c>
      <c r="BE95" s="47"/>
      <c r="BF95" s="47"/>
      <c r="BG95" s="47"/>
      <c r="BH95" s="47"/>
      <c r="BI95" s="47"/>
    </row>
    <row r="96" spans="1:61" s="27" customFormat="1" hidden="1" x14ac:dyDescent="0.25">
      <c r="A96" s="28" t="s">
        <v>1099</v>
      </c>
      <c r="B96" s="28" t="s">
        <v>1179</v>
      </c>
      <c r="C96" s="28" t="s">
        <v>1180</v>
      </c>
      <c r="D96" s="44">
        <v>61.588888888888903</v>
      </c>
      <c r="E96" s="28" t="s">
        <v>64</v>
      </c>
      <c r="F96" s="28">
        <v>10</v>
      </c>
      <c r="G96" s="28" t="s">
        <v>169</v>
      </c>
      <c r="H96" s="28">
        <v>7</v>
      </c>
      <c r="I96" s="28">
        <v>1.5</v>
      </c>
      <c r="J96" s="28"/>
      <c r="K96" s="28"/>
      <c r="L96" s="28"/>
      <c r="M96" s="31"/>
      <c r="N96" s="28">
        <f t="shared" si="28"/>
        <v>18.5</v>
      </c>
      <c r="O96" s="28">
        <f t="shared" si="29"/>
        <v>24.026666666666671</v>
      </c>
      <c r="P96" s="28">
        <v>3.4540000000000002</v>
      </c>
      <c r="Q96" s="28">
        <f t="shared" si="30"/>
        <v>84.539999999999992</v>
      </c>
      <c r="R96" s="28" t="s">
        <v>160</v>
      </c>
      <c r="S96" s="28">
        <v>0.3</v>
      </c>
      <c r="T96" s="28">
        <f t="shared" si="31"/>
        <v>50.903999999999989</v>
      </c>
      <c r="U96" s="28">
        <v>75</v>
      </c>
      <c r="V96" s="46">
        <v>7.5</v>
      </c>
      <c r="W96" s="28" t="s">
        <v>1181</v>
      </c>
      <c r="X96" s="28">
        <v>0.5</v>
      </c>
      <c r="Y96" s="28"/>
      <c r="Z96" s="28"/>
      <c r="AA96" s="45"/>
      <c r="AB96" s="45"/>
      <c r="AC96" s="28">
        <f t="shared" si="32"/>
        <v>0.5</v>
      </c>
      <c r="AD96" s="28"/>
      <c r="AE96" s="28"/>
      <c r="AF96" s="28"/>
      <c r="AG96" s="28"/>
      <c r="AH96" s="28">
        <f t="shared" si="41"/>
        <v>0</v>
      </c>
      <c r="AI96" s="28" t="s">
        <v>1182</v>
      </c>
      <c r="AJ96" s="28" t="s">
        <v>1183</v>
      </c>
      <c r="AK96" s="28">
        <v>1.1000000000000001</v>
      </c>
      <c r="AL96" s="28"/>
      <c r="AM96" s="28"/>
      <c r="AN96" s="28" t="s">
        <v>1322</v>
      </c>
      <c r="AO96" s="31">
        <v>0.05</v>
      </c>
      <c r="AP96" s="28">
        <f t="shared" si="40"/>
        <v>1.1500000000000001</v>
      </c>
      <c r="AQ96" s="28"/>
      <c r="AR96" s="28"/>
      <c r="AS96" s="28"/>
      <c r="AT96" s="28"/>
      <c r="AU96" s="28"/>
      <c r="AV96" s="28"/>
      <c r="AW96" s="28"/>
      <c r="AX96" s="31">
        <f t="shared" si="33"/>
        <v>0</v>
      </c>
      <c r="AY96" s="28">
        <f t="shared" si="34"/>
        <v>82.430666666666667</v>
      </c>
      <c r="AZ96" s="28">
        <f t="shared" si="35"/>
        <v>1.6500000000000001</v>
      </c>
      <c r="BA96" s="28">
        <f t="shared" si="36"/>
        <v>84.080666666666673</v>
      </c>
      <c r="BB96" s="28">
        <f t="shared" si="37"/>
        <v>49</v>
      </c>
      <c r="BC96" s="28">
        <f t="shared" si="38"/>
        <v>49</v>
      </c>
      <c r="BD96" s="28">
        <f t="shared" si="39"/>
        <v>48</v>
      </c>
      <c r="BE96" s="47"/>
      <c r="BF96" s="47"/>
      <c r="BG96" s="47"/>
      <c r="BH96" s="47"/>
      <c r="BI96" s="47"/>
    </row>
    <row r="97" spans="1:61" s="27" customFormat="1" hidden="1" x14ac:dyDescent="0.25">
      <c r="A97" s="28" t="s">
        <v>1099</v>
      </c>
      <c r="B97" s="28" t="s">
        <v>1184</v>
      </c>
      <c r="C97" s="28" t="s">
        <v>1185</v>
      </c>
      <c r="D97" s="44">
        <v>60.231111111111098</v>
      </c>
      <c r="E97" s="28" t="s">
        <v>64</v>
      </c>
      <c r="F97" s="28">
        <v>10</v>
      </c>
      <c r="G97" s="28" t="s">
        <v>169</v>
      </c>
      <c r="H97" s="28">
        <v>7</v>
      </c>
      <c r="I97" s="28">
        <v>1.8</v>
      </c>
      <c r="J97" s="28"/>
      <c r="K97" s="28"/>
      <c r="L97" s="28"/>
      <c r="M97" s="31"/>
      <c r="N97" s="28">
        <f t="shared" si="28"/>
        <v>18.8</v>
      </c>
      <c r="O97" s="28">
        <f t="shared" si="29"/>
        <v>23.70933333333333</v>
      </c>
      <c r="P97" s="28">
        <v>3.6459999999999999</v>
      </c>
      <c r="Q97" s="28">
        <f t="shared" si="30"/>
        <v>86.460000000000008</v>
      </c>
      <c r="R97" s="28"/>
      <c r="S97" s="28"/>
      <c r="T97" s="28">
        <f t="shared" si="31"/>
        <v>51.876000000000005</v>
      </c>
      <c r="U97" s="28">
        <v>75</v>
      </c>
      <c r="V97" s="46">
        <v>7.5</v>
      </c>
      <c r="W97" s="28" t="s">
        <v>1186</v>
      </c>
      <c r="X97" s="28">
        <v>0.2</v>
      </c>
      <c r="Y97" s="31"/>
      <c r="Z97" s="28"/>
      <c r="AA97" s="45" t="s">
        <v>1187</v>
      </c>
      <c r="AB97" s="45">
        <v>3.5</v>
      </c>
      <c r="AC97" s="28">
        <f t="shared" si="32"/>
        <v>3.7</v>
      </c>
      <c r="AD97" s="28" t="s">
        <v>70</v>
      </c>
      <c r="AE97" s="28">
        <v>0.125</v>
      </c>
      <c r="AF97" s="28"/>
      <c r="AG97" s="28"/>
      <c r="AH97" s="28">
        <f t="shared" si="41"/>
        <v>0.125</v>
      </c>
      <c r="AI97" s="28" t="s">
        <v>153</v>
      </c>
      <c r="AJ97" s="28" t="s">
        <v>153</v>
      </c>
      <c r="AK97" s="28">
        <v>0.5</v>
      </c>
      <c r="AL97" s="28"/>
      <c r="AM97" s="28"/>
      <c r="AN97" s="28" t="s">
        <v>1322</v>
      </c>
      <c r="AO97" s="28">
        <v>0.05</v>
      </c>
      <c r="AP97" s="28">
        <f t="shared" si="40"/>
        <v>0.55000000000000004</v>
      </c>
      <c r="AQ97" s="28"/>
      <c r="AR97" s="28"/>
      <c r="AS97" s="28"/>
      <c r="AT97" s="28"/>
      <c r="AU97" s="28"/>
      <c r="AV97" s="28"/>
      <c r="AW97" s="28"/>
      <c r="AX97" s="31">
        <f t="shared" si="33"/>
        <v>0</v>
      </c>
      <c r="AY97" s="28">
        <f t="shared" si="34"/>
        <v>83.085333333333338</v>
      </c>
      <c r="AZ97" s="28">
        <f t="shared" si="35"/>
        <v>4.375</v>
      </c>
      <c r="BA97" s="28">
        <f t="shared" si="36"/>
        <v>87.460333333333338</v>
      </c>
      <c r="BB97" s="28">
        <f t="shared" si="37"/>
        <v>39</v>
      </c>
      <c r="BC97" s="28">
        <f t="shared" si="38"/>
        <v>33</v>
      </c>
      <c r="BD97" s="28">
        <f t="shared" si="39"/>
        <v>40</v>
      </c>
      <c r="BE97" s="47"/>
      <c r="BF97" s="47"/>
      <c r="BG97" s="47"/>
      <c r="BH97" s="47"/>
      <c r="BI97" s="47"/>
    </row>
    <row r="98" spans="1:61" s="27" customFormat="1" hidden="1" x14ac:dyDescent="0.25">
      <c r="A98" s="28" t="s">
        <v>1099</v>
      </c>
      <c r="B98" s="28" t="s">
        <v>1188</v>
      </c>
      <c r="C98" s="28" t="s">
        <v>1189</v>
      </c>
      <c r="D98" s="44">
        <v>57.066666666666698</v>
      </c>
      <c r="E98" s="28" t="s">
        <v>64</v>
      </c>
      <c r="F98" s="28">
        <v>10</v>
      </c>
      <c r="G98" s="28" t="s">
        <v>169</v>
      </c>
      <c r="H98" s="28">
        <v>7</v>
      </c>
      <c r="I98" s="28">
        <v>0.67500000000000004</v>
      </c>
      <c r="J98" s="28"/>
      <c r="K98" s="28"/>
      <c r="L98" s="28"/>
      <c r="M98" s="31"/>
      <c r="N98" s="28">
        <f t="shared" si="28"/>
        <v>17.675000000000001</v>
      </c>
      <c r="O98" s="28">
        <f t="shared" si="29"/>
        <v>22.42250000000001</v>
      </c>
      <c r="P98" s="28">
        <v>2.6110000000000002</v>
      </c>
      <c r="Q98" s="28">
        <f t="shared" si="30"/>
        <v>76.11</v>
      </c>
      <c r="R98" s="28"/>
      <c r="S98" s="28"/>
      <c r="T98" s="28">
        <f t="shared" si="31"/>
        <v>45.665999999999997</v>
      </c>
      <c r="U98" s="28">
        <v>75</v>
      </c>
      <c r="V98" s="46">
        <v>7.5</v>
      </c>
      <c r="W98" s="28"/>
      <c r="X98" s="28"/>
      <c r="Y98" s="28"/>
      <c r="Z98" s="28"/>
      <c r="AA98" s="45"/>
      <c r="AB98" s="45"/>
      <c r="AC98" s="28">
        <f t="shared" si="32"/>
        <v>0</v>
      </c>
      <c r="AD98" s="28"/>
      <c r="AE98" s="28"/>
      <c r="AF98" s="28"/>
      <c r="AG98" s="28"/>
      <c r="AH98" s="28">
        <f t="shared" si="41"/>
        <v>0</v>
      </c>
      <c r="AI98" s="28"/>
      <c r="AJ98" s="28"/>
      <c r="AK98" s="28"/>
      <c r="AL98" s="28"/>
      <c r="AM98" s="28"/>
      <c r="AN98" s="28" t="s">
        <v>1322</v>
      </c>
      <c r="AO98" s="31">
        <v>0.05</v>
      </c>
      <c r="AP98" s="28">
        <f t="shared" si="40"/>
        <v>0.05</v>
      </c>
      <c r="AQ98" s="28"/>
      <c r="AR98" s="28"/>
      <c r="AS98" s="28"/>
      <c r="AT98" s="28"/>
      <c r="AU98" s="28"/>
      <c r="AV98" s="28"/>
      <c r="AW98" s="28"/>
      <c r="AX98" s="31">
        <f t="shared" si="33"/>
        <v>0</v>
      </c>
      <c r="AY98" s="28">
        <f t="shared" si="34"/>
        <v>75.58850000000001</v>
      </c>
      <c r="AZ98" s="28">
        <f t="shared" si="35"/>
        <v>0.05</v>
      </c>
      <c r="BA98" s="28">
        <f t="shared" si="36"/>
        <v>75.638500000000008</v>
      </c>
      <c r="BB98" s="28">
        <f t="shared" si="37"/>
        <v>103</v>
      </c>
      <c r="BC98" s="28">
        <f t="shared" si="38"/>
        <v>118</v>
      </c>
      <c r="BD98" s="28">
        <f t="shared" si="39"/>
        <v>103</v>
      </c>
      <c r="BE98" s="47"/>
      <c r="BF98" s="47"/>
      <c r="BG98" s="47"/>
      <c r="BH98" s="47"/>
      <c r="BI98" s="47"/>
    </row>
    <row r="99" spans="1:61" s="27" customFormat="1" hidden="1" x14ac:dyDescent="0.25">
      <c r="A99" s="28" t="s">
        <v>1099</v>
      </c>
      <c r="B99" s="28" t="s">
        <v>1190</v>
      </c>
      <c r="C99" s="28" t="s">
        <v>1191</v>
      </c>
      <c r="D99" s="44">
        <v>61.344444444444399</v>
      </c>
      <c r="E99" s="28" t="s">
        <v>64</v>
      </c>
      <c r="F99" s="28">
        <v>10</v>
      </c>
      <c r="G99" s="28" t="s">
        <v>169</v>
      </c>
      <c r="H99" s="28">
        <v>7</v>
      </c>
      <c r="I99" s="28"/>
      <c r="J99" s="28"/>
      <c r="K99" s="28"/>
      <c r="L99" s="28"/>
      <c r="M99" s="31"/>
      <c r="N99" s="28">
        <f t="shared" si="28"/>
        <v>17</v>
      </c>
      <c r="O99" s="28">
        <f t="shared" si="29"/>
        <v>23.50333333333332</v>
      </c>
      <c r="P99" s="28">
        <v>2.4510000000000001</v>
      </c>
      <c r="Q99" s="28">
        <f t="shared" si="30"/>
        <v>74.510000000000005</v>
      </c>
      <c r="R99" s="28"/>
      <c r="S99" s="28"/>
      <c r="T99" s="28">
        <f t="shared" si="31"/>
        <v>44.706000000000003</v>
      </c>
      <c r="U99" s="28">
        <v>75</v>
      </c>
      <c r="V99" s="46">
        <v>7.5</v>
      </c>
      <c r="W99" s="28"/>
      <c r="X99" s="28"/>
      <c r="Y99" s="28"/>
      <c r="Z99" s="28"/>
      <c r="AA99" s="45"/>
      <c r="AB99" s="45"/>
      <c r="AC99" s="28">
        <f t="shared" si="32"/>
        <v>0</v>
      </c>
      <c r="AD99" s="28"/>
      <c r="AE99" s="28"/>
      <c r="AF99" s="28"/>
      <c r="AG99" s="28"/>
      <c r="AH99" s="28">
        <f t="shared" si="41"/>
        <v>0</v>
      </c>
      <c r="AI99" s="28" t="s">
        <v>978</v>
      </c>
      <c r="AJ99" s="28" t="s">
        <v>978</v>
      </c>
      <c r="AK99" s="28">
        <v>1.5</v>
      </c>
      <c r="AL99" s="28"/>
      <c r="AM99" s="28"/>
      <c r="AN99" s="28" t="s">
        <v>1322</v>
      </c>
      <c r="AO99" s="28">
        <v>0.05</v>
      </c>
      <c r="AP99" s="28">
        <f t="shared" si="40"/>
        <v>1.55</v>
      </c>
      <c r="AQ99" s="28"/>
      <c r="AR99" s="28"/>
      <c r="AS99" s="28"/>
      <c r="AT99" s="28"/>
      <c r="AU99" s="28"/>
      <c r="AV99" s="28"/>
      <c r="AW99" s="28"/>
      <c r="AX99" s="31">
        <f t="shared" si="33"/>
        <v>0</v>
      </c>
      <c r="AY99" s="28">
        <f t="shared" si="34"/>
        <v>75.709333333333319</v>
      </c>
      <c r="AZ99" s="28">
        <f t="shared" si="35"/>
        <v>1.55</v>
      </c>
      <c r="BA99" s="28">
        <f t="shared" si="36"/>
        <v>77.259333333333316</v>
      </c>
      <c r="BB99" s="28">
        <f t="shared" si="37"/>
        <v>114</v>
      </c>
      <c r="BC99" s="28">
        <f t="shared" si="38"/>
        <v>105</v>
      </c>
      <c r="BD99" s="28">
        <f t="shared" si="39"/>
        <v>114</v>
      </c>
      <c r="BE99" s="47"/>
      <c r="BF99" s="47"/>
      <c r="BG99" s="47"/>
      <c r="BH99" s="47"/>
      <c r="BI99" s="47"/>
    </row>
    <row r="100" spans="1:61" s="27" customFormat="1" hidden="1" x14ac:dyDescent="0.25">
      <c r="A100" s="28" t="s">
        <v>1099</v>
      </c>
      <c r="B100" s="28" t="s">
        <v>1192</v>
      </c>
      <c r="C100" s="28" t="s">
        <v>1193</v>
      </c>
      <c r="D100" s="44">
        <v>61.377777777777801</v>
      </c>
      <c r="E100" s="28" t="s">
        <v>64</v>
      </c>
      <c r="F100" s="28">
        <v>10</v>
      </c>
      <c r="G100" s="28" t="s">
        <v>169</v>
      </c>
      <c r="H100" s="28">
        <v>7</v>
      </c>
      <c r="I100" s="28">
        <v>1.425</v>
      </c>
      <c r="J100" s="28"/>
      <c r="K100" s="28"/>
      <c r="L100" s="28"/>
      <c r="M100" s="31"/>
      <c r="N100" s="28">
        <f t="shared" ref="N100:N140" si="42">(F100+H100+I100+K100+M100)</f>
        <v>18.425000000000001</v>
      </c>
      <c r="O100" s="28">
        <f t="shared" ref="O100:O140" si="43">(D100+N100)*0.3</f>
        <v>23.940833333333341</v>
      </c>
      <c r="P100" s="28">
        <v>3.3849999999999998</v>
      </c>
      <c r="Q100" s="28">
        <f t="shared" ref="Q100:Q140" si="44">P100*10+50</f>
        <v>83.85</v>
      </c>
      <c r="R100" s="28"/>
      <c r="S100" s="28"/>
      <c r="T100" s="28">
        <f t="shared" ref="T100:T140" si="45">(Q100+S100)*0.6</f>
        <v>50.309999999999995</v>
      </c>
      <c r="U100" s="28">
        <v>75</v>
      </c>
      <c r="V100" s="46">
        <v>7.5</v>
      </c>
      <c r="W100" s="28"/>
      <c r="X100" s="28"/>
      <c r="Y100" s="28"/>
      <c r="Z100" s="28"/>
      <c r="AA100" s="45"/>
      <c r="AB100" s="45"/>
      <c r="AC100" s="28">
        <f t="shared" ref="AC100:AC140" si="46">AB100+X100+Z100</f>
        <v>0</v>
      </c>
      <c r="AD100" s="28"/>
      <c r="AE100" s="28"/>
      <c r="AF100" s="28"/>
      <c r="AG100" s="28"/>
      <c r="AH100" s="28">
        <f t="shared" si="41"/>
        <v>0</v>
      </c>
      <c r="AI100" s="28"/>
      <c r="AJ100" s="28"/>
      <c r="AK100" s="28"/>
      <c r="AL100" s="28"/>
      <c r="AM100" s="28"/>
      <c r="AN100" s="28" t="s">
        <v>1322</v>
      </c>
      <c r="AO100" s="31">
        <v>0.05</v>
      </c>
      <c r="AP100" s="28">
        <f t="shared" si="40"/>
        <v>0.05</v>
      </c>
      <c r="AQ100" s="28"/>
      <c r="AR100" s="28"/>
      <c r="AS100" s="28"/>
      <c r="AT100" s="28"/>
      <c r="AU100" s="28"/>
      <c r="AV100" s="28"/>
      <c r="AW100" s="28"/>
      <c r="AX100" s="31">
        <f t="shared" ref="AX100:AX140" si="47">AU100+AW100+AR100</f>
        <v>0</v>
      </c>
      <c r="AY100" s="28">
        <f t="shared" ref="AY100:AY140" si="48">O100+T100+V100</f>
        <v>81.750833333333333</v>
      </c>
      <c r="AZ100" s="28">
        <f t="shared" ref="AZ100:AZ140" si="49">AC100+AH100+AP100+AX100</f>
        <v>0.05</v>
      </c>
      <c r="BA100" s="28">
        <f t="shared" ref="BA100:BA140" si="50">AY100+AZ100</f>
        <v>81.80083333333333</v>
      </c>
      <c r="BB100" s="28">
        <f t="shared" si="37"/>
        <v>54</v>
      </c>
      <c r="BC100" s="28">
        <f t="shared" si="38"/>
        <v>67</v>
      </c>
      <c r="BD100" s="28">
        <f t="shared" si="39"/>
        <v>54</v>
      </c>
      <c r="BE100" s="47"/>
      <c r="BF100" s="47"/>
      <c r="BG100" s="47"/>
      <c r="BH100" s="47"/>
      <c r="BI100" s="47"/>
    </row>
    <row r="101" spans="1:61" s="27" customFormat="1" hidden="1" x14ac:dyDescent="0.25">
      <c r="A101" s="28" t="s">
        <v>1099</v>
      </c>
      <c r="B101" s="28" t="s">
        <v>1194</v>
      </c>
      <c r="C101" s="28" t="s">
        <v>1195</v>
      </c>
      <c r="D101" s="44">
        <v>60.2222222222222</v>
      </c>
      <c r="E101" s="28" t="s">
        <v>64</v>
      </c>
      <c r="F101" s="28">
        <v>10</v>
      </c>
      <c r="G101" s="28" t="s">
        <v>64</v>
      </c>
      <c r="H101" s="28">
        <v>8</v>
      </c>
      <c r="I101" s="28">
        <v>7.5</v>
      </c>
      <c r="J101" s="28" t="s">
        <v>123</v>
      </c>
      <c r="K101" s="28">
        <v>0.5</v>
      </c>
      <c r="L101" s="28"/>
      <c r="M101" s="31"/>
      <c r="N101" s="28">
        <f t="shared" si="42"/>
        <v>26</v>
      </c>
      <c r="O101" s="28">
        <f t="shared" si="43"/>
        <v>25.86666666666666</v>
      </c>
      <c r="P101" s="28">
        <v>3.7349999999999999</v>
      </c>
      <c r="Q101" s="28">
        <f t="shared" si="44"/>
        <v>87.35</v>
      </c>
      <c r="R101" s="28"/>
      <c r="S101" s="28"/>
      <c r="T101" s="28">
        <f t="shared" si="45"/>
        <v>52.41</v>
      </c>
      <c r="U101" s="28">
        <v>75</v>
      </c>
      <c r="V101" s="46">
        <v>7.5</v>
      </c>
      <c r="W101" s="28" t="s">
        <v>1196</v>
      </c>
      <c r="X101" s="28">
        <v>1</v>
      </c>
      <c r="Y101" s="28" t="s">
        <v>1197</v>
      </c>
      <c r="Z101" s="28">
        <v>0.1</v>
      </c>
      <c r="AA101" s="45"/>
      <c r="AB101" s="45"/>
      <c r="AC101" s="28">
        <f t="shared" si="46"/>
        <v>1.1000000000000001</v>
      </c>
      <c r="AD101" s="28"/>
      <c r="AE101" s="28"/>
      <c r="AF101" s="28" t="s">
        <v>568</v>
      </c>
      <c r="AG101" s="28">
        <v>0.25</v>
      </c>
      <c r="AH101" s="28">
        <f t="shared" si="41"/>
        <v>0.25</v>
      </c>
      <c r="AI101" s="28"/>
      <c r="AJ101" s="28"/>
      <c r="AK101" s="28"/>
      <c r="AL101" s="28"/>
      <c r="AM101" s="28"/>
      <c r="AN101" s="28" t="s">
        <v>1322</v>
      </c>
      <c r="AO101" s="28">
        <v>0.05</v>
      </c>
      <c r="AP101" s="28">
        <f t="shared" si="40"/>
        <v>0.05</v>
      </c>
      <c r="AQ101" s="28"/>
      <c r="AR101" s="28"/>
      <c r="AS101" s="28"/>
      <c r="AT101" s="28"/>
      <c r="AU101" s="28"/>
      <c r="AV101" s="28"/>
      <c r="AW101" s="28"/>
      <c r="AX101" s="31">
        <f t="shared" si="47"/>
        <v>0</v>
      </c>
      <c r="AY101" s="28">
        <f t="shared" si="48"/>
        <v>85.776666666666657</v>
      </c>
      <c r="AZ101" s="28">
        <f t="shared" si="49"/>
        <v>1.4000000000000001</v>
      </c>
      <c r="BA101" s="28">
        <f t="shared" si="50"/>
        <v>87.176666666666662</v>
      </c>
      <c r="BB101" s="28">
        <f t="shared" ref="BB101:BB132" si="51">RANK(P101,P:P)</f>
        <v>34</v>
      </c>
      <c r="BC101" s="28">
        <f t="shared" ref="BC101:BC132" si="52">RANK(BA101,BA:BA)</f>
        <v>37</v>
      </c>
      <c r="BD101" s="28">
        <f t="shared" si="39"/>
        <v>35</v>
      </c>
      <c r="BE101" s="47"/>
      <c r="BF101" s="47"/>
      <c r="BG101" s="47"/>
      <c r="BH101" s="47"/>
      <c r="BI101" s="47"/>
    </row>
    <row r="102" spans="1:61" s="27" customFormat="1" hidden="1" x14ac:dyDescent="0.25">
      <c r="A102" s="28" t="s">
        <v>1099</v>
      </c>
      <c r="B102" s="28" t="s">
        <v>1198</v>
      </c>
      <c r="C102" s="28" t="s">
        <v>1199</v>
      </c>
      <c r="D102" s="44">
        <v>55.344444444444399</v>
      </c>
      <c r="E102" s="28" t="s">
        <v>64</v>
      </c>
      <c r="F102" s="28">
        <v>10</v>
      </c>
      <c r="G102" s="28" t="s">
        <v>64</v>
      </c>
      <c r="H102" s="28">
        <v>8</v>
      </c>
      <c r="I102" s="28"/>
      <c r="J102" s="28"/>
      <c r="K102" s="28"/>
      <c r="L102" s="28"/>
      <c r="M102" s="31"/>
      <c r="N102" s="28">
        <f t="shared" si="42"/>
        <v>18</v>
      </c>
      <c r="O102" s="28">
        <f t="shared" si="43"/>
        <v>22.00333333333332</v>
      </c>
      <c r="P102" s="28">
        <v>3.0659999999999998</v>
      </c>
      <c r="Q102" s="28">
        <f t="shared" si="44"/>
        <v>80.66</v>
      </c>
      <c r="R102" s="28"/>
      <c r="S102" s="28"/>
      <c r="T102" s="28">
        <f t="shared" si="45"/>
        <v>48.395999999999994</v>
      </c>
      <c r="U102" s="28">
        <v>74</v>
      </c>
      <c r="V102" s="46">
        <v>7.4</v>
      </c>
      <c r="W102" s="28"/>
      <c r="X102" s="28"/>
      <c r="Y102" s="28"/>
      <c r="Z102" s="28"/>
      <c r="AA102" s="45"/>
      <c r="AB102" s="45"/>
      <c r="AC102" s="28">
        <f t="shared" si="46"/>
        <v>0</v>
      </c>
      <c r="AD102" s="28"/>
      <c r="AE102" s="28"/>
      <c r="AF102" s="28"/>
      <c r="AG102" s="28"/>
      <c r="AH102" s="28">
        <f t="shared" si="41"/>
        <v>0</v>
      </c>
      <c r="AI102" s="28"/>
      <c r="AJ102" s="28"/>
      <c r="AK102" s="28"/>
      <c r="AL102" s="28"/>
      <c r="AM102" s="28"/>
      <c r="AN102" s="28" t="s">
        <v>1322</v>
      </c>
      <c r="AO102" s="31">
        <v>0.05</v>
      </c>
      <c r="AP102" s="28">
        <f t="shared" si="40"/>
        <v>0.05</v>
      </c>
      <c r="AQ102" s="28"/>
      <c r="AR102" s="28"/>
      <c r="AS102" s="28"/>
      <c r="AT102" s="28"/>
      <c r="AU102" s="28"/>
      <c r="AV102" s="28"/>
      <c r="AW102" s="28"/>
      <c r="AX102" s="31">
        <f t="shared" si="47"/>
        <v>0</v>
      </c>
      <c r="AY102" s="28">
        <f t="shared" si="48"/>
        <v>77.799333333333323</v>
      </c>
      <c r="AZ102" s="28">
        <f t="shared" si="49"/>
        <v>0.05</v>
      </c>
      <c r="BA102" s="28">
        <f t="shared" si="50"/>
        <v>77.84933333333332</v>
      </c>
      <c r="BB102" s="28">
        <f t="shared" si="51"/>
        <v>76</v>
      </c>
      <c r="BC102" s="28">
        <f t="shared" si="52"/>
        <v>101</v>
      </c>
      <c r="BD102" s="28">
        <f t="shared" si="39"/>
        <v>76</v>
      </c>
      <c r="BE102" s="47"/>
      <c r="BF102" s="47"/>
      <c r="BG102" s="47"/>
      <c r="BH102" s="47"/>
      <c r="BI102" s="47"/>
    </row>
    <row r="103" spans="1:61" s="27" customFormat="1" hidden="1" x14ac:dyDescent="0.25">
      <c r="A103" s="28" t="s">
        <v>1099</v>
      </c>
      <c r="B103" s="28" t="s">
        <v>1200</v>
      </c>
      <c r="C103" s="28" t="s">
        <v>1201</v>
      </c>
      <c r="D103" s="44">
        <v>61.134444444444398</v>
      </c>
      <c r="E103" s="28" t="s">
        <v>64</v>
      </c>
      <c r="F103" s="28">
        <v>10</v>
      </c>
      <c r="G103" s="28" t="s">
        <v>64</v>
      </c>
      <c r="H103" s="28">
        <v>8</v>
      </c>
      <c r="I103" s="28"/>
      <c r="J103" s="28"/>
      <c r="K103" s="28"/>
      <c r="L103" s="28"/>
      <c r="M103" s="31"/>
      <c r="N103" s="28">
        <f t="shared" si="42"/>
        <v>18</v>
      </c>
      <c r="O103" s="28">
        <f t="shared" si="43"/>
        <v>23.740333333333318</v>
      </c>
      <c r="P103" s="28">
        <v>2.7559999999999998</v>
      </c>
      <c r="Q103" s="28">
        <f t="shared" si="44"/>
        <v>77.56</v>
      </c>
      <c r="R103" s="28" t="s">
        <v>1202</v>
      </c>
      <c r="S103" s="28">
        <v>0</v>
      </c>
      <c r="T103" s="28">
        <f t="shared" si="45"/>
        <v>46.536000000000001</v>
      </c>
      <c r="U103" s="28">
        <v>75</v>
      </c>
      <c r="V103" s="46">
        <v>7.5</v>
      </c>
      <c r="W103" s="28" t="s">
        <v>1203</v>
      </c>
      <c r="X103" s="28">
        <v>9</v>
      </c>
      <c r="Y103" s="28" t="s">
        <v>1204</v>
      </c>
      <c r="Z103" s="28">
        <v>0.75</v>
      </c>
      <c r="AA103" s="45"/>
      <c r="AB103" s="45"/>
      <c r="AC103" s="28">
        <f t="shared" si="46"/>
        <v>9.75</v>
      </c>
      <c r="AD103" s="28"/>
      <c r="AE103" s="28"/>
      <c r="AF103" s="28"/>
      <c r="AG103" s="28"/>
      <c r="AH103" s="28">
        <f t="shared" si="41"/>
        <v>0</v>
      </c>
      <c r="AI103" s="28" t="s">
        <v>1205</v>
      </c>
      <c r="AJ103" s="28" t="s">
        <v>1206</v>
      </c>
      <c r="AK103" s="28">
        <v>2.4</v>
      </c>
      <c r="AL103" s="28" t="s">
        <v>1207</v>
      </c>
      <c r="AM103" s="28">
        <v>0.25</v>
      </c>
      <c r="AN103" s="28" t="s">
        <v>1322</v>
      </c>
      <c r="AO103" s="28">
        <v>0.05</v>
      </c>
      <c r="AP103" s="28">
        <f t="shared" ref="AP103:AP140" si="53">SUM(AK103,AM103,AO103)</f>
        <v>2.6999999999999997</v>
      </c>
      <c r="AQ103" s="28"/>
      <c r="AR103" s="28"/>
      <c r="AS103" s="28"/>
      <c r="AT103" s="28"/>
      <c r="AU103" s="28"/>
      <c r="AV103" s="28"/>
      <c r="AW103" s="28"/>
      <c r="AX103" s="31">
        <f t="shared" si="47"/>
        <v>0</v>
      </c>
      <c r="AY103" s="28">
        <f t="shared" si="48"/>
        <v>77.776333333333326</v>
      </c>
      <c r="AZ103" s="28">
        <f t="shared" si="49"/>
        <v>12.45</v>
      </c>
      <c r="BA103" s="28">
        <f t="shared" si="50"/>
        <v>90.226333333333329</v>
      </c>
      <c r="BB103" s="28">
        <f t="shared" si="51"/>
        <v>94</v>
      </c>
      <c r="BC103" s="28">
        <f t="shared" si="52"/>
        <v>26</v>
      </c>
      <c r="BD103" s="28">
        <f t="shared" si="39"/>
        <v>94</v>
      </c>
      <c r="BE103" s="47"/>
      <c r="BF103" s="47"/>
      <c r="BG103" s="47"/>
      <c r="BH103" s="47"/>
      <c r="BI103" s="47"/>
    </row>
    <row r="104" spans="1:61" s="27" customFormat="1" hidden="1" x14ac:dyDescent="0.25">
      <c r="A104" s="28" t="s">
        <v>1099</v>
      </c>
      <c r="B104" s="28" t="s">
        <v>1208</v>
      </c>
      <c r="C104" s="28" t="s">
        <v>1209</v>
      </c>
      <c r="D104" s="44">
        <v>58.288888888888899</v>
      </c>
      <c r="E104" s="28" t="s">
        <v>64</v>
      </c>
      <c r="F104" s="28">
        <v>10</v>
      </c>
      <c r="G104" s="28" t="s">
        <v>65</v>
      </c>
      <c r="H104" s="28">
        <v>9</v>
      </c>
      <c r="I104" s="28"/>
      <c r="J104" s="28"/>
      <c r="K104" s="28"/>
      <c r="L104" s="28"/>
      <c r="M104" s="31"/>
      <c r="N104" s="28">
        <f t="shared" si="42"/>
        <v>19</v>
      </c>
      <c r="O104" s="28">
        <f t="shared" si="43"/>
        <v>23.186666666666667</v>
      </c>
      <c r="P104" s="28">
        <v>2.8380000000000001</v>
      </c>
      <c r="Q104" s="28">
        <f t="shared" si="44"/>
        <v>78.38</v>
      </c>
      <c r="R104" s="28"/>
      <c r="S104" s="28"/>
      <c r="T104" s="28">
        <f t="shared" si="45"/>
        <v>47.027999999999999</v>
      </c>
      <c r="U104" s="28">
        <v>75</v>
      </c>
      <c r="V104" s="46">
        <v>7.5</v>
      </c>
      <c r="W104" s="28"/>
      <c r="X104" s="28"/>
      <c r="Y104" s="28"/>
      <c r="Z104" s="28"/>
      <c r="AA104" s="45"/>
      <c r="AB104" s="45"/>
      <c r="AC104" s="28">
        <f t="shared" si="46"/>
        <v>0</v>
      </c>
      <c r="AD104" s="28"/>
      <c r="AE104" s="28"/>
      <c r="AF104" s="28"/>
      <c r="AG104" s="28"/>
      <c r="AH104" s="28">
        <f t="shared" si="41"/>
        <v>0</v>
      </c>
      <c r="AI104" s="28"/>
      <c r="AJ104" s="28"/>
      <c r="AK104" s="28"/>
      <c r="AL104" s="28"/>
      <c r="AM104" s="28"/>
      <c r="AN104" s="28" t="s">
        <v>1322</v>
      </c>
      <c r="AO104" s="31">
        <v>0.05</v>
      </c>
      <c r="AP104" s="28">
        <f t="shared" si="53"/>
        <v>0.05</v>
      </c>
      <c r="AQ104" s="28"/>
      <c r="AR104" s="28"/>
      <c r="AS104" s="28"/>
      <c r="AT104" s="28"/>
      <c r="AU104" s="28"/>
      <c r="AV104" s="28"/>
      <c r="AW104" s="28"/>
      <c r="AX104" s="31">
        <f t="shared" si="47"/>
        <v>0</v>
      </c>
      <c r="AY104" s="28">
        <f t="shared" si="48"/>
        <v>77.714666666666659</v>
      </c>
      <c r="AZ104" s="28">
        <f t="shared" si="49"/>
        <v>0.05</v>
      </c>
      <c r="BA104" s="28">
        <f t="shared" si="50"/>
        <v>77.764666666666656</v>
      </c>
      <c r="BB104" s="28">
        <f t="shared" si="51"/>
        <v>90</v>
      </c>
      <c r="BC104" s="28">
        <f t="shared" si="52"/>
        <v>102</v>
      </c>
      <c r="BD104" s="28">
        <f t="shared" si="39"/>
        <v>90</v>
      </c>
      <c r="BE104" s="47"/>
      <c r="BF104" s="47"/>
      <c r="BG104" s="47"/>
      <c r="BH104" s="47"/>
      <c r="BI104" s="47"/>
    </row>
    <row r="105" spans="1:61" s="27" customFormat="1" hidden="1" x14ac:dyDescent="0.25">
      <c r="A105" s="28" t="s">
        <v>1099</v>
      </c>
      <c r="B105" s="28" t="s">
        <v>1210</v>
      </c>
      <c r="C105" s="28" t="s">
        <v>1211</v>
      </c>
      <c r="D105" s="44">
        <v>61.385555555555598</v>
      </c>
      <c r="E105" s="28" t="s">
        <v>64</v>
      </c>
      <c r="F105" s="28">
        <v>10</v>
      </c>
      <c r="G105" s="28" t="s">
        <v>169</v>
      </c>
      <c r="H105" s="28">
        <v>7</v>
      </c>
      <c r="I105" s="28">
        <v>1.5</v>
      </c>
      <c r="J105" s="28"/>
      <c r="K105" s="28"/>
      <c r="L105" s="28"/>
      <c r="M105" s="31"/>
      <c r="N105" s="28">
        <f t="shared" si="42"/>
        <v>18.5</v>
      </c>
      <c r="O105" s="28">
        <f t="shared" si="43"/>
        <v>23.965666666666678</v>
      </c>
      <c r="P105" s="28">
        <v>3.2519999999999998</v>
      </c>
      <c r="Q105" s="28">
        <f t="shared" si="44"/>
        <v>82.52</v>
      </c>
      <c r="R105" s="28"/>
      <c r="S105" s="28"/>
      <c r="T105" s="28">
        <f t="shared" si="45"/>
        <v>49.511999999999993</v>
      </c>
      <c r="U105" s="28">
        <v>75</v>
      </c>
      <c r="V105" s="46">
        <v>7.5</v>
      </c>
      <c r="W105" s="28"/>
      <c r="X105" s="28"/>
      <c r="Y105" s="28"/>
      <c r="Z105" s="28"/>
      <c r="AA105" s="45"/>
      <c r="AB105" s="45"/>
      <c r="AC105" s="28">
        <f t="shared" si="46"/>
        <v>0</v>
      </c>
      <c r="AD105" s="28"/>
      <c r="AE105" s="28"/>
      <c r="AF105" s="28"/>
      <c r="AG105" s="28"/>
      <c r="AH105" s="28">
        <f t="shared" si="41"/>
        <v>0</v>
      </c>
      <c r="AI105" s="28"/>
      <c r="AJ105" s="28"/>
      <c r="AK105" s="28"/>
      <c r="AL105" s="28"/>
      <c r="AM105" s="28"/>
      <c r="AN105" s="28" t="s">
        <v>1322</v>
      </c>
      <c r="AO105" s="28">
        <v>0.05</v>
      </c>
      <c r="AP105" s="28">
        <f t="shared" si="53"/>
        <v>0.05</v>
      </c>
      <c r="AQ105" s="28" t="s">
        <v>83</v>
      </c>
      <c r="AR105" s="28">
        <v>0.5</v>
      </c>
      <c r="AS105" s="28"/>
      <c r="AT105" s="28"/>
      <c r="AU105" s="28"/>
      <c r="AV105" s="28"/>
      <c r="AW105" s="28"/>
      <c r="AX105" s="31">
        <f t="shared" si="47"/>
        <v>0.5</v>
      </c>
      <c r="AY105" s="28">
        <f t="shared" si="48"/>
        <v>80.977666666666664</v>
      </c>
      <c r="AZ105" s="28">
        <f t="shared" si="49"/>
        <v>0.55000000000000004</v>
      </c>
      <c r="BA105" s="28">
        <f t="shared" si="50"/>
        <v>81.527666666666661</v>
      </c>
      <c r="BB105" s="28">
        <f t="shared" si="51"/>
        <v>61</v>
      </c>
      <c r="BC105" s="28">
        <f t="shared" si="52"/>
        <v>68</v>
      </c>
      <c r="BD105" s="28">
        <f t="shared" si="39"/>
        <v>61</v>
      </c>
      <c r="BE105" s="47"/>
      <c r="BF105" s="47"/>
      <c r="BG105" s="47"/>
      <c r="BH105" s="47"/>
      <c r="BI105" s="47"/>
    </row>
    <row r="106" spans="1:61" s="27" customFormat="1" hidden="1" x14ac:dyDescent="0.25">
      <c r="A106" s="28" t="s">
        <v>1099</v>
      </c>
      <c r="B106" s="28" t="s">
        <v>1212</v>
      </c>
      <c r="C106" s="28" t="s">
        <v>1213</v>
      </c>
      <c r="D106" s="44">
        <v>61.255555555555503</v>
      </c>
      <c r="E106" s="28" t="s">
        <v>64</v>
      </c>
      <c r="F106" s="28">
        <v>10</v>
      </c>
      <c r="G106" s="28" t="s">
        <v>64</v>
      </c>
      <c r="H106" s="28">
        <v>8</v>
      </c>
      <c r="I106" s="28">
        <v>7.5</v>
      </c>
      <c r="J106" s="28"/>
      <c r="K106" s="28"/>
      <c r="L106" s="28"/>
      <c r="M106" s="31"/>
      <c r="N106" s="28">
        <f t="shared" si="42"/>
        <v>25.5</v>
      </c>
      <c r="O106" s="28">
        <f t="shared" si="43"/>
        <v>26.02666666666665</v>
      </c>
      <c r="P106" s="28">
        <v>4.1970000000000001</v>
      </c>
      <c r="Q106" s="28">
        <f t="shared" si="44"/>
        <v>91.97</v>
      </c>
      <c r="R106" s="28" t="s">
        <v>453</v>
      </c>
      <c r="S106" s="28">
        <v>0.3</v>
      </c>
      <c r="T106" s="28">
        <f t="shared" si="45"/>
        <v>55.361999999999995</v>
      </c>
      <c r="U106" s="28">
        <v>71</v>
      </c>
      <c r="V106" s="46">
        <v>7.1</v>
      </c>
      <c r="W106" s="28" t="s">
        <v>1214</v>
      </c>
      <c r="X106" s="28">
        <v>3</v>
      </c>
      <c r="Y106" s="28"/>
      <c r="Z106" s="28"/>
      <c r="AA106" s="45" t="s">
        <v>1215</v>
      </c>
      <c r="AB106" s="45">
        <v>5.8</v>
      </c>
      <c r="AC106" s="28">
        <f t="shared" si="46"/>
        <v>8.8000000000000007</v>
      </c>
      <c r="AD106" s="28"/>
      <c r="AE106" s="28"/>
      <c r="AF106" s="28"/>
      <c r="AG106" s="28"/>
      <c r="AH106" s="28">
        <f t="shared" si="41"/>
        <v>0</v>
      </c>
      <c r="AI106" s="56"/>
      <c r="AJ106" s="56"/>
      <c r="AK106" s="28"/>
      <c r="AL106" s="28" t="s">
        <v>100</v>
      </c>
      <c r="AM106" s="28">
        <v>0.2</v>
      </c>
      <c r="AN106" s="28" t="s">
        <v>1322</v>
      </c>
      <c r="AO106" s="31">
        <v>0.05</v>
      </c>
      <c r="AP106" s="28">
        <f t="shared" si="53"/>
        <v>0.25</v>
      </c>
      <c r="AQ106" s="28"/>
      <c r="AR106" s="28"/>
      <c r="AS106" s="28"/>
      <c r="AT106" s="28"/>
      <c r="AU106" s="28"/>
      <c r="AV106" s="28"/>
      <c r="AW106" s="28"/>
      <c r="AX106" s="31">
        <f t="shared" si="47"/>
        <v>0</v>
      </c>
      <c r="AY106" s="28">
        <f t="shared" si="48"/>
        <v>88.488666666666631</v>
      </c>
      <c r="AZ106" s="28">
        <f t="shared" si="49"/>
        <v>9.0500000000000007</v>
      </c>
      <c r="BA106" s="28">
        <f t="shared" si="50"/>
        <v>97.538666666666629</v>
      </c>
      <c r="BB106" s="28">
        <f t="shared" si="51"/>
        <v>7</v>
      </c>
      <c r="BC106" s="28">
        <f t="shared" si="52"/>
        <v>11</v>
      </c>
      <c r="BD106" s="28">
        <f t="shared" si="39"/>
        <v>5</v>
      </c>
      <c r="BE106" s="47"/>
      <c r="BF106" s="47"/>
      <c r="BG106" s="47"/>
      <c r="BH106" s="47"/>
      <c r="BI106" s="47"/>
    </row>
    <row r="107" spans="1:61" s="27" customFormat="1" hidden="1" x14ac:dyDescent="0.25">
      <c r="A107" s="28" t="s">
        <v>1216</v>
      </c>
      <c r="B107" s="28" t="s">
        <v>1217</v>
      </c>
      <c r="C107" s="28" t="s">
        <v>1218</v>
      </c>
      <c r="D107" s="44">
        <v>53.356250000000003</v>
      </c>
      <c r="E107" s="28" t="s">
        <v>64</v>
      </c>
      <c r="F107" s="28">
        <v>10</v>
      </c>
      <c r="G107" s="28" t="s">
        <v>169</v>
      </c>
      <c r="H107" s="28">
        <v>7</v>
      </c>
      <c r="I107" s="28"/>
      <c r="J107" s="28"/>
      <c r="K107" s="28"/>
      <c r="L107" s="28"/>
      <c r="M107" s="31"/>
      <c r="N107" s="28">
        <f t="shared" si="42"/>
        <v>17</v>
      </c>
      <c r="O107" s="28">
        <f t="shared" si="43"/>
        <v>21.106874999999999</v>
      </c>
      <c r="P107" s="28">
        <v>0.80400000000000005</v>
      </c>
      <c r="Q107" s="28">
        <f t="shared" si="44"/>
        <v>58.04</v>
      </c>
      <c r="R107" s="28"/>
      <c r="S107" s="28"/>
      <c r="T107" s="28">
        <f t="shared" si="45"/>
        <v>34.823999999999998</v>
      </c>
      <c r="U107" s="28">
        <v>69</v>
      </c>
      <c r="V107" s="46">
        <v>6.9</v>
      </c>
      <c r="W107" s="28"/>
      <c r="X107" s="28"/>
      <c r="Y107" s="28"/>
      <c r="Z107" s="28"/>
      <c r="AA107" s="45"/>
      <c r="AB107" s="45"/>
      <c r="AC107" s="28">
        <f t="shared" si="46"/>
        <v>0</v>
      </c>
      <c r="AD107" s="28"/>
      <c r="AE107" s="28"/>
      <c r="AF107" s="28"/>
      <c r="AG107" s="28"/>
      <c r="AH107" s="28">
        <f t="shared" si="41"/>
        <v>0</v>
      </c>
      <c r="AI107" s="28"/>
      <c r="AJ107" s="28"/>
      <c r="AK107" s="28"/>
      <c r="AL107" s="28"/>
      <c r="AM107" s="28"/>
      <c r="AN107" s="28"/>
      <c r="AO107" s="28"/>
      <c r="AP107" s="28">
        <f t="shared" si="53"/>
        <v>0</v>
      </c>
      <c r="AQ107" s="28"/>
      <c r="AR107" s="28"/>
      <c r="AS107" s="28"/>
      <c r="AT107" s="28"/>
      <c r="AU107" s="28"/>
      <c r="AV107" s="28"/>
      <c r="AW107" s="28"/>
      <c r="AX107" s="31">
        <f t="shared" si="47"/>
        <v>0</v>
      </c>
      <c r="AY107" s="28">
        <f t="shared" si="48"/>
        <v>62.830874999999999</v>
      </c>
      <c r="AZ107" s="28">
        <f t="shared" si="49"/>
        <v>0</v>
      </c>
      <c r="BA107" s="28">
        <f t="shared" si="50"/>
        <v>62.830874999999999</v>
      </c>
      <c r="BB107" s="28">
        <f t="shared" si="51"/>
        <v>135</v>
      </c>
      <c r="BC107" s="28">
        <f t="shared" si="52"/>
        <v>134</v>
      </c>
      <c r="BD107" s="28">
        <f t="shared" si="39"/>
        <v>135</v>
      </c>
      <c r="BE107" s="47"/>
      <c r="BF107" s="47"/>
      <c r="BG107" s="47"/>
      <c r="BH107" s="47"/>
      <c r="BI107" s="47"/>
    </row>
    <row r="108" spans="1:61" s="27" customFormat="1" hidden="1" x14ac:dyDescent="0.25">
      <c r="A108" s="28" t="s">
        <v>1216</v>
      </c>
      <c r="B108" s="28" t="s">
        <v>1219</v>
      </c>
      <c r="C108" s="28" t="s">
        <v>1220</v>
      </c>
      <c r="D108" s="44">
        <v>62.427500000000002</v>
      </c>
      <c r="E108" s="28" t="s">
        <v>64</v>
      </c>
      <c r="F108" s="28">
        <v>10</v>
      </c>
      <c r="G108" s="28" t="s">
        <v>65</v>
      </c>
      <c r="H108" s="28">
        <v>9</v>
      </c>
      <c r="I108" s="28"/>
      <c r="J108" s="28"/>
      <c r="K108" s="28"/>
      <c r="L108" s="28"/>
      <c r="M108" s="31"/>
      <c r="N108" s="28">
        <f t="shared" si="42"/>
        <v>19</v>
      </c>
      <c r="O108" s="28">
        <f t="shared" si="43"/>
        <v>24.428250000000002</v>
      </c>
      <c r="P108" s="28">
        <v>3.5249999999999999</v>
      </c>
      <c r="Q108" s="28">
        <f t="shared" si="44"/>
        <v>85.25</v>
      </c>
      <c r="R108" s="28"/>
      <c r="S108" s="28"/>
      <c r="T108" s="28">
        <f t="shared" si="45"/>
        <v>51.15</v>
      </c>
      <c r="U108" s="28">
        <v>74</v>
      </c>
      <c r="V108" s="46">
        <v>7.4</v>
      </c>
      <c r="W108" s="28"/>
      <c r="X108" s="28"/>
      <c r="Y108" s="28"/>
      <c r="Z108" s="28"/>
      <c r="AA108" s="45"/>
      <c r="AB108" s="45"/>
      <c r="AC108" s="28">
        <f t="shared" si="46"/>
        <v>0</v>
      </c>
      <c r="AD108" s="28"/>
      <c r="AE108" s="28"/>
      <c r="AF108" s="28"/>
      <c r="AG108" s="28"/>
      <c r="AH108" s="28">
        <f t="shared" si="41"/>
        <v>0</v>
      </c>
      <c r="AI108" s="28"/>
      <c r="AJ108" s="28"/>
      <c r="AK108" s="28"/>
      <c r="AL108" s="28"/>
      <c r="AM108" s="28"/>
      <c r="AN108" s="28"/>
      <c r="AO108" s="28"/>
      <c r="AP108" s="28">
        <f t="shared" si="53"/>
        <v>0</v>
      </c>
      <c r="AQ108" s="28"/>
      <c r="AR108" s="28"/>
      <c r="AS108" s="28"/>
      <c r="AT108" s="28"/>
      <c r="AU108" s="28"/>
      <c r="AV108" s="28"/>
      <c r="AW108" s="28"/>
      <c r="AX108" s="31">
        <f t="shared" si="47"/>
        <v>0</v>
      </c>
      <c r="AY108" s="28">
        <f t="shared" si="48"/>
        <v>82.978250000000003</v>
      </c>
      <c r="AZ108" s="28">
        <f t="shared" si="49"/>
        <v>0</v>
      </c>
      <c r="BA108" s="28">
        <f t="shared" si="50"/>
        <v>82.978250000000003</v>
      </c>
      <c r="BB108" s="28">
        <f t="shared" si="51"/>
        <v>44</v>
      </c>
      <c r="BC108" s="28">
        <f t="shared" si="52"/>
        <v>58</v>
      </c>
      <c r="BD108" s="28">
        <f t="shared" si="39"/>
        <v>44</v>
      </c>
      <c r="BE108" s="47"/>
      <c r="BF108" s="47"/>
      <c r="BG108" s="47"/>
      <c r="BH108" s="47"/>
      <c r="BI108" s="47"/>
    </row>
    <row r="109" spans="1:61" s="27" customFormat="1" hidden="1" x14ac:dyDescent="0.25">
      <c r="A109" s="28" t="s">
        <v>1216</v>
      </c>
      <c r="B109" s="28" t="s">
        <v>1221</v>
      </c>
      <c r="C109" s="28" t="s">
        <v>1222</v>
      </c>
      <c r="D109" s="44">
        <v>63.057499999999997</v>
      </c>
      <c r="E109" s="28" t="s">
        <v>64</v>
      </c>
      <c r="F109" s="28">
        <v>10</v>
      </c>
      <c r="G109" s="28" t="s">
        <v>64</v>
      </c>
      <c r="H109" s="28">
        <v>8</v>
      </c>
      <c r="I109" s="28"/>
      <c r="J109" s="28"/>
      <c r="K109" s="28"/>
      <c r="L109" s="28"/>
      <c r="M109" s="31"/>
      <c r="N109" s="28">
        <f t="shared" si="42"/>
        <v>18</v>
      </c>
      <c r="O109" s="28">
        <f t="shared" si="43"/>
        <v>24.317250000000001</v>
      </c>
      <c r="P109" s="28">
        <v>3.4860000000000002</v>
      </c>
      <c r="Q109" s="28">
        <f t="shared" si="44"/>
        <v>84.86</v>
      </c>
      <c r="R109" s="28"/>
      <c r="S109" s="28"/>
      <c r="T109" s="28">
        <f t="shared" si="45"/>
        <v>50.915999999999997</v>
      </c>
      <c r="U109" s="28">
        <v>75</v>
      </c>
      <c r="V109" s="46">
        <v>7.5</v>
      </c>
      <c r="W109" s="28"/>
      <c r="X109" s="28"/>
      <c r="Y109" s="28"/>
      <c r="Z109" s="28"/>
      <c r="AA109" s="45"/>
      <c r="AB109" s="45"/>
      <c r="AC109" s="28">
        <f t="shared" si="46"/>
        <v>0</v>
      </c>
      <c r="AD109" s="28"/>
      <c r="AE109" s="28"/>
      <c r="AF109" s="28"/>
      <c r="AG109" s="28"/>
      <c r="AH109" s="28">
        <f t="shared" si="41"/>
        <v>0</v>
      </c>
      <c r="AI109" s="28"/>
      <c r="AJ109" s="28"/>
      <c r="AK109" s="28"/>
      <c r="AL109" s="28"/>
      <c r="AM109" s="28"/>
      <c r="AN109" s="28"/>
      <c r="AO109" s="28"/>
      <c r="AP109" s="28">
        <f t="shared" si="53"/>
        <v>0</v>
      </c>
      <c r="AQ109" s="28"/>
      <c r="AR109" s="28"/>
      <c r="AS109" s="28"/>
      <c r="AT109" s="28"/>
      <c r="AU109" s="28"/>
      <c r="AV109" s="28"/>
      <c r="AW109" s="28"/>
      <c r="AX109" s="31">
        <f t="shared" si="47"/>
        <v>0</v>
      </c>
      <c r="AY109" s="28">
        <f t="shared" si="48"/>
        <v>82.733249999999998</v>
      </c>
      <c r="AZ109" s="28">
        <f t="shared" si="49"/>
        <v>0</v>
      </c>
      <c r="BA109" s="28">
        <f t="shared" si="50"/>
        <v>82.733249999999998</v>
      </c>
      <c r="BB109" s="28">
        <f t="shared" si="51"/>
        <v>47</v>
      </c>
      <c r="BC109" s="28">
        <f t="shared" si="52"/>
        <v>60</v>
      </c>
      <c r="BD109" s="28">
        <f t="shared" si="39"/>
        <v>47</v>
      </c>
      <c r="BE109" s="47"/>
      <c r="BF109" s="47"/>
      <c r="BG109" s="47"/>
      <c r="BH109" s="47"/>
      <c r="BI109" s="47"/>
    </row>
    <row r="110" spans="1:61" s="27" customFormat="1" hidden="1" x14ac:dyDescent="0.25">
      <c r="A110" s="28" t="s">
        <v>1216</v>
      </c>
      <c r="B110" s="28" t="s">
        <v>1223</v>
      </c>
      <c r="C110" s="28" t="s">
        <v>1224</v>
      </c>
      <c r="D110" s="44">
        <v>62.408749999999998</v>
      </c>
      <c r="E110" s="28" t="s">
        <v>64</v>
      </c>
      <c r="F110" s="28">
        <v>10</v>
      </c>
      <c r="G110" s="28" t="s">
        <v>169</v>
      </c>
      <c r="H110" s="28">
        <v>7</v>
      </c>
      <c r="I110" s="28"/>
      <c r="J110" s="28"/>
      <c r="K110" s="28"/>
      <c r="L110" s="28"/>
      <c r="M110" s="31"/>
      <c r="N110" s="28">
        <f t="shared" si="42"/>
        <v>17</v>
      </c>
      <c r="O110" s="28">
        <f t="shared" si="43"/>
        <v>23.822624999999999</v>
      </c>
      <c r="P110" s="28">
        <v>2.4239999999999999</v>
      </c>
      <c r="Q110" s="28">
        <f t="shared" si="44"/>
        <v>74.239999999999995</v>
      </c>
      <c r="R110" s="28"/>
      <c r="S110" s="28"/>
      <c r="T110" s="28">
        <f t="shared" si="45"/>
        <v>44.543999999999997</v>
      </c>
      <c r="U110" s="28">
        <v>75</v>
      </c>
      <c r="V110" s="46">
        <v>7.5</v>
      </c>
      <c r="W110" s="28"/>
      <c r="X110" s="28"/>
      <c r="Y110" s="28"/>
      <c r="Z110" s="28"/>
      <c r="AA110" s="45"/>
      <c r="AB110" s="45"/>
      <c r="AC110" s="28">
        <f t="shared" si="46"/>
        <v>0</v>
      </c>
      <c r="AD110" s="28"/>
      <c r="AE110" s="28"/>
      <c r="AF110" s="28"/>
      <c r="AG110" s="28"/>
      <c r="AH110" s="28">
        <f t="shared" si="41"/>
        <v>0</v>
      </c>
      <c r="AI110" s="28"/>
      <c r="AJ110" s="28"/>
      <c r="AK110" s="28"/>
      <c r="AL110" s="28"/>
      <c r="AM110" s="28"/>
      <c r="AN110" s="28"/>
      <c r="AO110" s="28"/>
      <c r="AP110" s="28">
        <f t="shared" si="53"/>
        <v>0</v>
      </c>
      <c r="AQ110" s="28"/>
      <c r="AR110" s="28"/>
      <c r="AS110" s="28"/>
      <c r="AT110" s="28"/>
      <c r="AU110" s="28"/>
      <c r="AV110" s="28"/>
      <c r="AW110" s="28"/>
      <c r="AX110" s="31">
        <f t="shared" si="47"/>
        <v>0</v>
      </c>
      <c r="AY110" s="28">
        <f t="shared" si="48"/>
        <v>75.866624999999999</v>
      </c>
      <c r="AZ110" s="28">
        <f t="shared" si="49"/>
        <v>0</v>
      </c>
      <c r="BA110" s="28">
        <f t="shared" si="50"/>
        <v>75.866624999999999</v>
      </c>
      <c r="BB110" s="28">
        <f t="shared" si="51"/>
        <v>116</v>
      </c>
      <c r="BC110" s="28">
        <f t="shared" si="52"/>
        <v>116</v>
      </c>
      <c r="BD110" s="28">
        <f t="shared" si="39"/>
        <v>116</v>
      </c>
      <c r="BE110" s="47"/>
      <c r="BF110" s="47"/>
      <c r="BG110" s="47"/>
      <c r="BH110" s="47"/>
      <c r="BI110" s="47"/>
    </row>
    <row r="111" spans="1:61" s="27" customFormat="1" hidden="1" x14ac:dyDescent="0.25">
      <c r="A111" s="28" t="s">
        <v>1216</v>
      </c>
      <c r="B111" s="28" t="s">
        <v>1225</v>
      </c>
      <c r="C111" s="28" t="s">
        <v>1226</v>
      </c>
      <c r="D111" s="44">
        <v>62.465000000000003</v>
      </c>
      <c r="E111" s="28" t="s">
        <v>64</v>
      </c>
      <c r="F111" s="28">
        <v>10</v>
      </c>
      <c r="G111" s="28" t="s">
        <v>65</v>
      </c>
      <c r="H111" s="28">
        <v>9</v>
      </c>
      <c r="I111" s="28"/>
      <c r="J111" s="28"/>
      <c r="K111" s="28"/>
      <c r="L111" s="28"/>
      <c r="M111" s="31"/>
      <c r="N111" s="28">
        <f t="shared" si="42"/>
        <v>19</v>
      </c>
      <c r="O111" s="28">
        <f t="shared" si="43"/>
        <v>24.439499999999999</v>
      </c>
      <c r="P111" s="28">
        <v>3.1219999999999999</v>
      </c>
      <c r="Q111" s="28">
        <f t="shared" si="44"/>
        <v>81.22</v>
      </c>
      <c r="R111" s="28"/>
      <c r="S111" s="28"/>
      <c r="T111" s="28">
        <f t="shared" si="45"/>
        <v>48.731999999999999</v>
      </c>
      <c r="U111" s="28">
        <v>75</v>
      </c>
      <c r="V111" s="46">
        <v>7.5</v>
      </c>
      <c r="W111" s="28"/>
      <c r="X111" s="28"/>
      <c r="Y111" s="28"/>
      <c r="Z111" s="28"/>
      <c r="AA111" s="45"/>
      <c r="AB111" s="45"/>
      <c r="AC111" s="28">
        <f t="shared" si="46"/>
        <v>0</v>
      </c>
      <c r="AD111" s="28"/>
      <c r="AE111" s="28"/>
      <c r="AF111" s="28"/>
      <c r="AG111" s="28"/>
      <c r="AH111" s="28">
        <f t="shared" ref="AH111:AH140" si="54">AE111+AG111</f>
        <v>0</v>
      </c>
      <c r="AI111" s="28"/>
      <c r="AJ111" s="28"/>
      <c r="AK111" s="28"/>
      <c r="AL111" s="28"/>
      <c r="AM111" s="28"/>
      <c r="AN111" s="28"/>
      <c r="AO111" s="28"/>
      <c r="AP111" s="28">
        <f t="shared" si="53"/>
        <v>0</v>
      </c>
      <c r="AQ111" s="28"/>
      <c r="AR111" s="28"/>
      <c r="AS111" s="28"/>
      <c r="AT111" s="28"/>
      <c r="AU111" s="28"/>
      <c r="AV111" s="28"/>
      <c r="AW111" s="28"/>
      <c r="AX111" s="31">
        <f t="shared" si="47"/>
        <v>0</v>
      </c>
      <c r="AY111" s="28">
        <f t="shared" si="48"/>
        <v>80.671499999999995</v>
      </c>
      <c r="AZ111" s="28">
        <f t="shared" si="49"/>
        <v>0</v>
      </c>
      <c r="BA111" s="28">
        <f t="shared" si="50"/>
        <v>80.671499999999995</v>
      </c>
      <c r="BB111" s="28">
        <f t="shared" si="51"/>
        <v>71</v>
      </c>
      <c r="BC111" s="28">
        <f t="shared" si="52"/>
        <v>76</v>
      </c>
      <c r="BD111" s="28">
        <f t="shared" si="39"/>
        <v>71</v>
      </c>
      <c r="BE111" s="47"/>
      <c r="BF111" s="47"/>
      <c r="BG111" s="47"/>
      <c r="BH111" s="47"/>
      <c r="BI111" s="47"/>
    </row>
    <row r="112" spans="1:61" s="27" customFormat="1" hidden="1" x14ac:dyDescent="0.25">
      <c r="A112" s="28" t="s">
        <v>1216</v>
      </c>
      <c r="B112" s="28" t="s">
        <v>1227</v>
      </c>
      <c r="C112" s="28" t="s">
        <v>1228</v>
      </c>
      <c r="D112" s="44">
        <v>62.801250000000003</v>
      </c>
      <c r="E112" s="28" t="s">
        <v>64</v>
      </c>
      <c r="F112" s="28">
        <v>10</v>
      </c>
      <c r="G112" s="28" t="s">
        <v>64</v>
      </c>
      <c r="H112" s="28">
        <v>8</v>
      </c>
      <c r="I112" s="28"/>
      <c r="J112" s="28"/>
      <c r="K112" s="28"/>
      <c r="L112" s="28"/>
      <c r="M112" s="31"/>
      <c r="N112" s="28">
        <f t="shared" si="42"/>
        <v>18</v>
      </c>
      <c r="O112" s="28">
        <f t="shared" si="43"/>
        <v>24.240375000000004</v>
      </c>
      <c r="P112" s="28">
        <v>2.2730000000000001</v>
      </c>
      <c r="Q112" s="28">
        <f t="shared" si="44"/>
        <v>72.73</v>
      </c>
      <c r="R112" s="28"/>
      <c r="S112" s="28"/>
      <c r="T112" s="28">
        <f t="shared" si="45"/>
        <v>43.637999999999998</v>
      </c>
      <c r="U112" s="28">
        <v>75</v>
      </c>
      <c r="V112" s="46">
        <v>7.5</v>
      </c>
      <c r="W112" s="28"/>
      <c r="X112" s="28"/>
      <c r="Y112" s="28"/>
      <c r="Z112" s="28"/>
      <c r="AA112" s="45"/>
      <c r="AB112" s="45"/>
      <c r="AC112" s="28">
        <f t="shared" si="46"/>
        <v>0</v>
      </c>
      <c r="AD112" s="28"/>
      <c r="AE112" s="28"/>
      <c r="AF112" s="28"/>
      <c r="AG112" s="28"/>
      <c r="AH112" s="28">
        <f t="shared" si="54"/>
        <v>0</v>
      </c>
      <c r="AI112" s="28"/>
      <c r="AJ112" s="28"/>
      <c r="AK112" s="28"/>
      <c r="AL112" s="28"/>
      <c r="AM112" s="28"/>
      <c r="AN112" s="28"/>
      <c r="AO112" s="28"/>
      <c r="AP112" s="28">
        <f t="shared" si="53"/>
        <v>0</v>
      </c>
      <c r="AQ112" s="28"/>
      <c r="AR112" s="28"/>
      <c r="AS112" s="28"/>
      <c r="AT112" s="28"/>
      <c r="AU112" s="28"/>
      <c r="AV112" s="28"/>
      <c r="AW112" s="28"/>
      <c r="AX112" s="31">
        <f t="shared" si="47"/>
        <v>0</v>
      </c>
      <c r="AY112" s="28">
        <f t="shared" si="48"/>
        <v>75.378375000000005</v>
      </c>
      <c r="AZ112" s="28">
        <f t="shared" si="49"/>
        <v>0</v>
      </c>
      <c r="BA112" s="28">
        <f t="shared" si="50"/>
        <v>75.378375000000005</v>
      </c>
      <c r="BB112" s="28">
        <f t="shared" si="51"/>
        <v>121</v>
      </c>
      <c r="BC112" s="28">
        <f t="shared" si="52"/>
        <v>119</v>
      </c>
      <c r="BD112" s="28">
        <f t="shared" si="39"/>
        <v>121</v>
      </c>
      <c r="BE112" s="47"/>
      <c r="BF112" s="47"/>
      <c r="BG112" s="47"/>
      <c r="BH112" s="47"/>
      <c r="BI112" s="47"/>
    </row>
    <row r="113" spans="1:61" s="27" customFormat="1" hidden="1" x14ac:dyDescent="0.25">
      <c r="A113" s="28" t="s">
        <v>1216</v>
      </c>
      <c r="B113" s="28" t="s">
        <v>1229</v>
      </c>
      <c r="C113" s="28" t="s">
        <v>1230</v>
      </c>
      <c r="D113" s="44">
        <v>62.83</v>
      </c>
      <c r="E113" s="28" t="s">
        <v>64</v>
      </c>
      <c r="F113" s="28">
        <v>10</v>
      </c>
      <c r="G113" s="28" t="s">
        <v>64</v>
      </c>
      <c r="H113" s="28">
        <v>8</v>
      </c>
      <c r="I113" s="28"/>
      <c r="J113" s="28"/>
      <c r="K113" s="28"/>
      <c r="L113" s="28"/>
      <c r="M113" s="31"/>
      <c r="N113" s="28">
        <f t="shared" si="42"/>
        <v>18</v>
      </c>
      <c r="O113" s="28">
        <f t="shared" si="43"/>
        <v>24.248999999999999</v>
      </c>
      <c r="P113" s="28">
        <v>2.7839999999999998</v>
      </c>
      <c r="Q113" s="28">
        <f t="shared" si="44"/>
        <v>77.84</v>
      </c>
      <c r="R113" s="28"/>
      <c r="S113" s="28"/>
      <c r="T113" s="28">
        <f t="shared" si="45"/>
        <v>46.704000000000001</v>
      </c>
      <c r="U113" s="28">
        <v>71</v>
      </c>
      <c r="V113" s="46">
        <v>7.1</v>
      </c>
      <c r="W113" s="28"/>
      <c r="X113" s="28"/>
      <c r="Y113" s="28"/>
      <c r="Z113" s="28"/>
      <c r="AA113" s="45"/>
      <c r="AB113" s="45"/>
      <c r="AC113" s="28">
        <f t="shared" si="46"/>
        <v>0</v>
      </c>
      <c r="AD113" s="28"/>
      <c r="AE113" s="28"/>
      <c r="AF113" s="28"/>
      <c r="AG113" s="28"/>
      <c r="AH113" s="28">
        <f t="shared" si="54"/>
        <v>0</v>
      </c>
      <c r="AI113" s="28"/>
      <c r="AJ113" s="28"/>
      <c r="AK113" s="28"/>
      <c r="AL113" s="28"/>
      <c r="AM113" s="28"/>
      <c r="AN113" s="28"/>
      <c r="AO113" s="28"/>
      <c r="AP113" s="28">
        <f t="shared" si="53"/>
        <v>0</v>
      </c>
      <c r="AQ113" s="28"/>
      <c r="AR113" s="28"/>
      <c r="AS113" s="28"/>
      <c r="AT113" s="28"/>
      <c r="AU113" s="28"/>
      <c r="AV113" s="28"/>
      <c r="AW113" s="28"/>
      <c r="AX113" s="31">
        <f t="shared" si="47"/>
        <v>0</v>
      </c>
      <c r="AY113" s="28">
        <f t="shared" si="48"/>
        <v>78.052999999999997</v>
      </c>
      <c r="AZ113" s="28">
        <f t="shared" si="49"/>
        <v>0</v>
      </c>
      <c r="BA113" s="28">
        <f t="shared" si="50"/>
        <v>78.052999999999997</v>
      </c>
      <c r="BB113" s="28">
        <f t="shared" si="51"/>
        <v>93</v>
      </c>
      <c r="BC113" s="28">
        <f t="shared" si="52"/>
        <v>99</v>
      </c>
      <c r="BD113" s="28">
        <f t="shared" si="39"/>
        <v>93</v>
      </c>
      <c r="BE113" s="47"/>
      <c r="BF113" s="47"/>
      <c r="BG113" s="47"/>
      <c r="BH113" s="47"/>
      <c r="BI113" s="47"/>
    </row>
    <row r="114" spans="1:61" s="27" customFormat="1" hidden="1" x14ac:dyDescent="0.25">
      <c r="A114" s="28" t="s">
        <v>1216</v>
      </c>
      <c r="B114" s="28" t="s">
        <v>1231</v>
      </c>
      <c r="C114" s="28" t="s">
        <v>1232</v>
      </c>
      <c r="D114" s="44">
        <v>61.92</v>
      </c>
      <c r="E114" s="28" t="s">
        <v>64</v>
      </c>
      <c r="F114" s="28">
        <v>10</v>
      </c>
      <c r="G114" s="28" t="s">
        <v>64</v>
      </c>
      <c r="H114" s="28">
        <v>8</v>
      </c>
      <c r="I114" s="28">
        <v>0.52500000000000002</v>
      </c>
      <c r="J114" s="28"/>
      <c r="K114" s="28"/>
      <c r="L114" s="28"/>
      <c r="M114" s="31"/>
      <c r="N114" s="28">
        <f t="shared" si="42"/>
        <v>18.524999999999999</v>
      </c>
      <c r="O114" s="28">
        <f t="shared" si="43"/>
        <v>24.133499999999998</v>
      </c>
      <c r="P114" s="28">
        <v>3.5230000000000001</v>
      </c>
      <c r="Q114" s="28">
        <f t="shared" si="44"/>
        <v>85.23</v>
      </c>
      <c r="R114" s="28"/>
      <c r="S114" s="28"/>
      <c r="T114" s="28">
        <f t="shared" si="45"/>
        <v>51.137999999999998</v>
      </c>
      <c r="U114" s="28">
        <v>68.5</v>
      </c>
      <c r="V114" s="46">
        <v>6.85</v>
      </c>
      <c r="W114" s="28"/>
      <c r="X114" s="28"/>
      <c r="Y114" s="28"/>
      <c r="Z114" s="28"/>
      <c r="AA114" s="45"/>
      <c r="AB114" s="45"/>
      <c r="AC114" s="28">
        <f t="shared" si="46"/>
        <v>0</v>
      </c>
      <c r="AD114" s="28"/>
      <c r="AE114" s="28"/>
      <c r="AF114" s="28"/>
      <c r="AG114" s="28"/>
      <c r="AH114" s="28">
        <f t="shared" si="54"/>
        <v>0</v>
      </c>
      <c r="AI114" s="28"/>
      <c r="AJ114" s="28"/>
      <c r="AK114" s="28"/>
      <c r="AL114" s="28"/>
      <c r="AM114" s="28"/>
      <c r="AN114" s="28"/>
      <c r="AO114" s="28"/>
      <c r="AP114" s="28">
        <f t="shared" si="53"/>
        <v>0</v>
      </c>
      <c r="AQ114" s="28"/>
      <c r="AR114" s="28"/>
      <c r="AS114" s="28"/>
      <c r="AT114" s="28"/>
      <c r="AU114" s="28"/>
      <c r="AV114" s="28"/>
      <c r="AW114" s="28"/>
      <c r="AX114" s="31">
        <f t="shared" si="47"/>
        <v>0</v>
      </c>
      <c r="AY114" s="28">
        <f t="shared" si="48"/>
        <v>82.121499999999997</v>
      </c>
      <c r="AZ114" s="28">
        <f t="shared" si="49"/>
        <v>0</v>
      </c>
      <c r="BA114" s="28">
        <f t="shared" si="50"/>
        <v>82.121499999999997</v>
      </c>
      <c r="BB114" s="28">
        <f t="shared" si="51"/>
        <v>45</v>
      </c>
      <c r="BC114" s="28">
        <f t="shared" si="52"/>
        <v>66</v>
      </c>
      <c r="BD114" s="28">
        <f t="shared" si="39"/>
        <v>45</v>
      </c>
      <c r="BE114" s="47"/>
      <c r="BF114" s="47"/>
      <c r="BG114" s="47"/>
      <c r="BH114" s="47"/>
      <c r="BI114" s="47"/>
    </row>
    <row r="115" spans="1:61" s="27" customFormat="1" hidden="1" x14ac:dyDescent="0.25">
      <c r="A115" s="28" t="s">
        <v>1216</v>
      </c>
      <c r="B115" s="28" t="s">
        <v>1233</v>
      </c>
      <c r="C115" s="28" t="s">
        <v>1234</v>
      </c>
      <c r="D115" s="44">
        <v>63.113750000000003</v>
      </c>
      <c r="E115" s="28" t="s">
        <v>64</v>
      </c>
      <c r="F115" s="28">
        <v>10</v>
      </c>
      <c r="G115" s="28" t="s">
        <v>64</v>
      </c>
      <c r="H115" s="28">
        <v>8</v>
      </c>
      <c r="I115" s="28">
        <v>1.5</v>
      </c>
      <c r="J115" s="28"/>
      <c r="K115" s="28"/>
      <c r="L115" s="28"/>
      <c r="M115" s="31"/>
      <c r="N115" s="28">
        <f t="shared" si="42"/>
        <v>19.5</v>
      </c>
      <c r="O115" s="28">
        <f t="shared" si="43"/>
        <v>24.784125000000003</v>
      </c>
      <c r="P115" s="28">
        <v>3.24</v>
      </c>
      <c r="Q115" s="28">
        <f t="shared" si="44"/>
        <v>82.4</v>
      </c>
      <c r="R115" s="28"/>
      <c r="S115" s="28"/>
      <c r="T115" s="28">
        <f t="shared" si="45"/>
        <v>49.440000000000005</v>
      </c>
      <c r="U115" s="28">
        <v>71.5</v>
      </c>
      <c r="V115" s="46">
        <v>7.15</v>
      </c>
      <c r="W115" s="28" t="s">
        <v>926</v>
      </c>
      <c r="X115" s="28">
        <v>0.4</v>
      </c>
      <c r="Y115" s="28"/>
      <c r="Z115" s="28"/>
      <c r="AA115" s="45"/>
      <c r="AB115" s="45"/>
      <c r="AC115" s="28">
        <f t="shared" si="46"/>
        <v>0.4</v>
      </c>
      <c r="AD115" s="28"/>
      <c r="AE115" s="28"/>
      <c r="AF115" s="28"/>
      <c r="AG115" s="28"/>
      <c r="AH115" s="28">
        <f t="shared" si="54"/>
        <v>0</v>
      </c>
      <c r="AI115" s="28" t="s">
        <v>339</v>
      </c>
      <c r="AJ115" s="28" t="s">
        <v>339</v>
      </c>
      <c r="AK115" s="28">
        <v>1</v>
      </c>
      <c r="AL115" s="28"/>
      <c r="AM115" s="28"/>
      <c r="AN115" s="28"/>
      <c r="AO115" s="28"/>
      <c r="AP115" s="28">
        <f t="shared" si="53"/>
        <v>1</v>
      </c>
      <c r="AQ115" s="28"/>
      <c r="AR115" s="28"/>
      <c r="AS115" s="28"/>
      <c r="AT115" s="28"/>
      <c r="AU115" s="28"/>
      <c r="AV115" s="28"/>
      <c r="AW115" s="28"/>
      <c r="AX115" s="31">
        <f t="shared" si="47"/>
        <v>0</v>
      </c>
      <c r="AY115" s="28">
        <f t="shared" si="48"/>
        <v>81.374125000000021</v>
      </c>
      <c r="AZ115" s="28">
        <f t="shared" si="49"/>
        <v>1.4</v>
      </c>
      <c r="BA115" s="28">
        <f t="shared" si="50"/>
        <v>82.774125000000026</v>
      </c>
      <c r="BB115" s="28">
        <f t="shared" si="51"/>
        <v>62</v>
      </c>
      <c r="BC115" s="28">
        <f t="shared" si="52"/>
        <v>59</v>
      </c>
      <c r="BD115" s="28">
        <f t="shared" si="39"/>
        <v>63</v>
      </c>
      <c r="BE115" s="47"/>
      <c r="BF115" s="47"/>
      <c r="BG115" s="47"/>
      <c r="BH115" s="47"/>
      <c r="BI115" s="47"/>
    </row>
    <row r="116" spans="1:61" s="27" customFormat="1" hidden="1" x14ac:dyDescent="0.25">
      <c r="A116" s="28" t="s">
        <v>1216</v>
      </c>
      <c r="B116" s="28" t="s">
        <v>1235</v>
      </c>
      <c r="C116" s="28" t="s">
        <v>1236</v>
      </c>
      <c r="D116" s="44">
        <v>63.186250000000001</v>
      </c>
      <c r="E116" s="28" t="s">
        <v>64</v>
      </c>
      <c r="F116" s="28">
        <v>10</v>
      </c>
      <c r="G116" s="28" t="s">
        <v>64</v>
      </c>
      <c r="H116" s="28">
        <v>8</v>
      </c>
      <c r="I116" s="28"/>
      <c r="J116" s="28"/>
      <c r="K116" s="28"/>
      <c r="L116" s="28"/>
      <c r="M116" s="31"/>
      <c r="N116" s="28">
        <f t="shared" si="42"/>
        <v>18</v>
      </c>
      <c r="O116" s="28">
        <f t="shared" si="43"/>
        <v>24.355875000000001</v>
      </c>
      <c r="P116" s="28">
        <v>3.8490000000000002</v>
      </c>
      <c r="Q116" s="28">
        <f t="shared" si="44"/>
        <v>88.490000000000009</v>
      </c>
      <c r="R116" s="28"/>
      <c r="S116" s="28"/>
      <c r="T116" s="28">
        <f t="shared" si="45"/>
        <v>53.094000000000001</v>
      </c>
      <c r="U116" s="28">
        <v>75</v>
      </c>
      <c r="V116" s="46">
        <v>7.5</v>
      </c>
      <c r="W116" s="28" t="s">
        <v>1237</v>
      </c>
      <c r="X116" s="28">
        <v>3.6</v>
      </c>
      <c r="Y116" s="28" t="s">
        <v>1238</v>
      </c>
      <c r="Z116" s="28">
        <v>0.7</v>
      </c>
      <c r="AA116" s="62" t="s">
        <v>1330</v>
      </c>
      <c r="AB116" s="45">
        <v>6</v>
      </c>
      <c r="AC116" s="28">
        <f t="shared" si="46"/>
        <v>10.299999999999999</v>
      </c>
      <c r="AD116" s="28"/>
      <c r="AE116" s="28"/>
      <c r="AF116" s="28"/>
      <c r="AG116" s="28"/>
      <c r="AH116" s="28">
        <f t="shared" si="54"/>
        <v>0</v>
      </c>
      <c r="AI116" s="53" t="s">
        <v>1239</v>
      </c>
      <c r="AJ116" s="28" t="s">
        <v>1240</v>
      </c>
      <c r="AK116" s="28">
        <v>2.7</v>
      </c>
      <c r="AL116" s="31" t="s">
        <v>149</v>
      </c>
      <c r="AM116" s="28">
        <v>0.25</v>
      </c>
      <c r="AN116" s="28"/>
      <c r="AO116" s="28"/>
      <c r="AP116" s="28">
        <f t="shared" si="53"/>
        <v>2.95</v>
      </c>
      <c r="AQ116" s="28"/>
      <c r="AR116" s="28"/>
      <c r="AS116" s="28"/>
      <c r="AT116" s="28"/>
      <c r="AU116" s="28"/>
      <c r="AV116" s="28"/>
      <c r="AW116" s="28"/>
      <c r="AX116" s="31">
        <f t="shared" si="47"/>
        <v>0</v>
      </c>
      <c r="AY116" s="28">
        <f t="shared" si="48"/>
        <v>84.949875000000006</v>
      </c>
      <c r="AZ116" s="28">
        <f t="shared" si="49"/>
        <v>13.25</v>
      </c>
      <c r="BA116" s="28">
        <f t="shared" si="50"/>
        <v>98.199875000000006</v>
      </c>
      <c r="BB116" s="28">
        <f t="shared" si="51"/>
        <v>28</v>
      </c>
      <c r="BC116" s="28">
        <f t="shared" si="52"/>
        <v>10</v>
      </c>
      <c r="BD116" s="28">
        <f t="shared" si="39"/>
        <v>28</v>
      </c>
      <c r="BE116" s="47"/>
      <c r="BF116" s="47"/>
      <c r="BG116" s="47"/>
      <c r="BH116" s="47"/>
      <c r="BI116" s="47"/>
    </row>
    <row r="117" spans="1:61" s="27" customFormat="1" hidden="1" x14ac:dyDescent="0.25">
      <c r="A117" s="28" t="s">
        <v>1216</v>
      </c>
      <c r="B117" s="28" t="s">
        <v>1241</v>
      </c>
      <c r="C117" s="28" t="s">
        <v>1242</v>
      </c>
      <c r="D117" s="44">
        <v>62.8125</v>
      </c>
      <c r="E117" s="28" t="s">
        <v>64</v>
      </c>
      <c r="F117" s="28">
        <v>10</v>
      </c>
      <c r="G117" s="28" t="s">
        <v>64</v>
      </c>
      <c r="H117" s="28">
        <v>8</v>
      </c>
      <c r="I117" s="28"/>
      <c r="J117" s="28"/>
      <c r="K117" s="28"/>
      <c r="L117" s="28"/>
      <c r="M117" s="31"/>
      <c r="N117" s="28">
        <f t="shared" si="42"/>
        <v>18</v>
      </c>
      <c r="O117" s="28">
        <f t="shared" si="43"/>
        <v>24.243749999999999</v>
      </c>
      <c r="P117" s="28">
        <v>3.69</v>
      </c>
      <c r="Q117" s="28">
        <f t="shared" si="44"/>
        <v>86.9</v>
      </c>
      <c r="R117" s="28"/>
      <c r="S117" s="28"/>
      <c r="T117" s="28">
        <f t="shared" si="45"/>
        <v>52.14</v>
      </c>
      <c r="U117" s="28">
        <v>75</v>
      </c>
      <c r="V117" s="46">
        <v>7.5</v>
      </c>
      <c r="W117" s="28"/>
      <c r="X117" s="28"/>
      <c r="Y117" s="28"/>
      <c r="Z117" s="28"/>
      <c r="AA117" s="63"/>
      <c r="AB117" s="63"/>
      <c r="AC117" s="28">
        <f t="shared" si="46"/>
        <v>0</v>
      </c>
      <c r="AD117" s="28"/>
      <c r="AE117" s="28"/>
      <c r="AF117" s="28"/>
      <c r="AG117" s="28"/>
      <c r="AH117" s="28">
        <f t="shared" si="54"/>
        <v>0</v>
      </c>
      <c r="AI117" s="28"/>
      <c r="AJ117" s="28"/>
      <c r="AK117" s="28"/>
      <c r="AL117" s="28"/>
      <c r="AM117" s="28"/>
      <c r="AN117" s="28"/>
      <c r="AO117" s="28"/>
      <c r="AP117" s="28">
        <f t="shared" si="53"/>
        <v>0</v>
      </c>
      <c r="AQ117" s="28"/>
      <c r="AR117" s="28"/>
      <c r="AS117" s="28"/>
      <c r="AT117" s="28"/>
      <c r="AU117" s="28"/>
      <c r="AV117" s="28"/>
      <c r="AW117" s="28"/>
      <c r="AX117" s="31">
        <f t="shared" si="47"/>
        <v>0</v>
      </c>
      <c r="AY117" s="28">
        <f t="shared" si="48"/>
        <v>83.883749999999992</v>
      </c>
      <c r="AZ117" s="28">
        <f t="shared" si="49"/>
        <v>0</v>
      </c>
      <c r="BA117" s="28">
        <f t="shared" si="50"/>
        <v>83.883749999999992</v>
      </c>
      <c r="BB117" s="28">
        <f t="shared" si="51"/>
        <v>37</v>
      </c>
      <c r="BC117" s="28">
        <f t="shared" si="52"/>
        <v>51</v>
      </c>
      <c r="BD117" s="28">
        <f t="shared" si="39"/>
        <v>37</v>
      </c>
      <c r="BE117" s="47"/>
      <c r="BF117" s="47"/>
      <c r="BG117" s="47"/>
      <c r="BH117" s="47"/>
      <c r="BI117" s="47"/>
    </row>
    <row r="118" spans="1:61" s="27" customFormat="1" hidden="1" x14ac:dyDescent="0.25">
      <c r="A118" s="28" t="s">
        <v>1216</v>
      </c>
      <c r="B118" s="28" t="s">
        <v>1243</v>
      </c>
      <c r="C118" s="28" t="s">
        <v>1244</v>
      </c>
      <c r="D118" s="44">
        <v>62.488750000000003</v>
      </c>
      <c r="E118" s="28" t="s">
        <v>64</v>
      </c>
      <c r="F118" s="28">
        <v>10</v>
      </c>
      <c r="G118" s="28" t="s">
        <v>64</v>
      </c>
      <c r="H118" s="28">
        <v>8</v>
      </c>
      <c r="I118" s="28"/>
      <c r="J118" s="28"/>
      <c r="K118" s="28"/>
      <c r="L118" s="28"/>
      <c r="M118" s="31"/>
      <c r="N118" s="28">
        <f t="shared" si="42"/>
        <v>18</v>
      </c>
      <c r="O118" s="28">
        <f t="shared" si="43"/>
        <v>24.146625000000004</v>
      </c>
      <c r="P118" s="28">
        <v>2.0110000000000001</v>
      </c>
      <c r="Q118" s="28">
        <f t="shared" si="44"/>
        <v>70.11</v>
      </c>
      <c r="R118" s="28"/>
      <c r="S118" s="28"/>
      <c r="T118" s="28">
        <f t="shared" si="45"/>
        <v>42.065999999999995</v>
      </c>
      <c r="U118" s="28">
        <v>69.5</v>
      </c>
      <c r="V118" s="46">
        <v>6.95</v>
      </c>
      <c r="W118" s="28" t="s">
        <v>926</v>
      </c>
      <c r="X118" s="28">
        <v>0.4</v>
      </c>
      <c r="Y118" s="28"/>
      <c r="Z118" s="28"/>
      <c r="AA118" s="45"/>
      <c r="AB118" s="45"/>
      <c r="AC118" s="28">
        <f t="shared" si="46"/>
        <v>0.4</v>
      </c>
      <c r="AD118" s="28"/>
      <c r="AE118" s="28"/>
      <c r="AF118" s="28"/>
      <c r="AG118" s="28"/>
      <c r="AH118" s="28">
        <f t="shared" si="54"/>
        <v>0</v>
      </c>
      <c r="AI118" s="28"/>
      <c r="AJ118" s="28"/>
      <c r="AK118" s="28"/>
      <c r="AL118" s="28"/>
      <c r="AM118" s="28"/>
      <c r="AN118" s="28"/>
      <c r="AO118" s="28"/>
      <c r="AP118" s="28">
        <f t="shared" si="53"/>
        <v>0</v>
      </c>
      <c r="AQ118" s="28"/>
      <c r="AR118" s="28"/>
      <c r="AS118" s="28"/>
      <c r="AT118" s="28"/>
      <c r="AU118" s="28"/>
      <c r="AV118" s="28"/>
      <c r="AW118" s="28"/>
      <c r="AX118" s="31">
        <f t="shared" si="47"/>
        <v>0</v>
      </c>
      <c r="AY118" s="28">
        <f t="shared" si="48"/>
        <v>73.162625000000006</v>
      </c>
      <c r="AZ118" s="28">
        <f t="shared" si="49"/>
        <v>0.4</v>
      </c>
      <c r="BA118" s="28">
        <f t="shared" si="50"/>
        <v>73.562625000000011</v>
      </c>
      <c r="BB118" s="28">
        <f t="shared" si="51"/>
        <v>125</v>
      </c>
      <c r="BC118" s="28">
        <f t="shared" si="52"/>
        <v>124</v>
      </c>
      <c r="BD118" s="28">
        <f t="shared" si="39"/>
        <v>125</v>
      </c>
      <c r="BE118" s="47"/>
      <c r="BF118" s="47"/>
      <c r="BG118" s="47"/>
      <c r="BH118" s="47"/>
      <c r="BI118" s="47"/>
    </row>
    <row r="119" spans="1:61" s="27" customFormat="1" ht="12" hidden="1" customHeight="1" x14ac:dyDescent="0.25">
      <c r="A119" s="28" t="s">
        <v>1216</v>
      </c>
      <c r="B119" s="28" t="s">
        <v>1245</v>
      </c>
      <c r="C119" s="28" t="s">
        <v>1246</v>
      </c>
      <c r="D119" s="44">
        <v>63.2</v>
      </c>
      <c r="E119" s="28" t="s">
        <v>64</v>
      </c>
      <c r="F119" s="28">
        <v>10</v>
      </c>
      <c r="G119" s="28" t="s">
        <v>64</v>
      </c>
      <c r="H119" s="28">
        <v>8</v>
      </c>
      <c r="I119" s="28">
        <v>2.25</v>
      </c>
      <c r="J119" s="28" t="s">
        <v>123</v>
      </c>
      <c r="K119" s="28">
        <v>0.5</v>
      </c>
      <c r="L119" s="28"/>
      <c r="M119" s="31"/>
      <c r="N119" s="28">
        <f t="shared" si="42"/>
        <v>20.75</v>
      </c>
      <c r="O119" s="28">
        <f t="shared" si="43"/>
        <v>25.184999999999999</v>
      </c>
      <c r="P119" s="28">
        <v>3.1859999999999999</v>
      </c>
      <c r="Q119" s="28">
        <f t="shared" si="44"/>
        <v>81.86</v>
      </c>
      <c r="R119" s="28"/>
      <c r="S119" s="28"/>
      <c r="T119" s="28">
        <f t="shared" si="45"/>
        <v>49.116</v>
      </c>
      <c r="U119" s="28">
        <v>75</v>
      </c>
      <c r="V119" s="46">
        <v>7.5</v>
      </c>
      <c r="W119" s="28" t="s">
        <v>1247</v>
      </c>
      <c r="X119" s="28">
        <v>2.4</v>
      </c>
      <c r="Y119" s="28"/>
      <c r="Z119" s="28"/>
      <c r="AA119" s="45" t="s">
        <v>1248</v>
      </c>
      <c r="AB119" s="45">
        <v>1.5</v>
      </c>
      <c r="AC119" s="28">
        <f t="shared" si="46"/>
        <v>3.9</v>
      </c>
      <c r="AD119" s="28"/>
      <c r="AE119" s="28"/>
      <c r="AF119" s="28"/>
      <c r="AG119" s="28"/>
      <c r="AH119" s="28">
        <f t="shared" si="54"/>
        <v>0</v>
      </c>
      <c r="AI119" s="53" t="s">
        <v>1249</v>
      </c>
      <c r="AJ119" s="28" t="s">
        <v>1250</v>
      </c>
      <c r="AK119" s="28">
        <v>3.65</v>
      </c>
      <c r="AL119" s="28" t="s">
        <v>1251</v>
      </c>
      <c r="AM119" s="28">
        <v>1</v>
      </c>
      <c r="AN119" s="28"/>
      <c r="AO119" s="28"/>
      <c r="AP119" s="28">
        <f t="shared" si="53"/>
        <v>4.6500000000000004</v>
      </c>
      <c r="AQ119" s="28"/>
      <c r="AR119" s="28"/>
      <c r="AS119" s="28"/>
      <c r="AT119" s="28"/>
      <c r="AU119" s="28"/>
      <c r="AV119" s="28"/>
      <c r="AW119" s="28"/>
      <c r="AX119" s="31">
        <f t="shared" si="47"/>
        <v>0</v>
      </c>
      <c r="AY119" s="28">
        <f t="shared" si="48"/>
        <v>81.801000000000002</v>
      </c>
      <c r="AZ119" s="28">
        <f t="shared" si="49"/>
        <v>8.5500000000000007</v>
      </c>
      <c r="BA119" s="28">
        <f t="shared" si="50"/>
        <v>90.350999999999999</v>
      </c>
      <c r="BB119" s="28">
        <f t="shared" si="51"/>
        <v>68</v>
      </c>
      <c r="BC119" s="28">
        <f t="shared" si="52"/>
        <v>25</v>
      </c>
      <c r="BD119" s="28">
        <f t="shared" si="39"/>
        <v>68</v>
      </c>
      <c r="BE119" s="47"/>
      <c r="BF119" s="47"/>
      <c r="BG119" s="47"/>
      <c r="BH119" s="47"/>
      <c r="BI119" s="47"/>
    </row>
    <row r="120" spans="1:61" s="27" customFormat="1" hidden="1" x14ac:dyDescent="0.25">
      <c r="A120" s="28" t="s">
        <v>1216</v>
      </c>
      <c r="B120" s="28" t="s">
        <v>1252</v>
      </c>
      <c r="C120" s="28" t="s">
        <v>1253</v>
      </c>
      <c r="D120" s="44">
        <v>61.31</v>
      </c>
      <c r="E120" s="28" t="s">
        <v>64</v>
      </c>
      <c r="F120" s="28">
        <v>10</v>
      </c>
      <c r="G120" s="28" t="s">
        <v>64</v>
      </c>
      <c r="H120" s="28">
        <v>8</v>
      </c>
      <c r="I120" s="28"/>
      <c r="J120" s="28"/>
      <c r="K120" s="28"/>
      <c r="L120" s="28"/>
      <c r="M120" s="31"/>
      <c r="N120" s="28">
        <f t="shared" si="42"/>
        <v>18</v>
      </c>
      <c r="O120" s="28">
        <f t="shared" si="43"/>
        <v>23.792999999999999</v>
      </c>
      <c r="P120" s="28">
        <v>1.954</v>
      </c>
      <c r="Q120" s="28">
        <f t="shared" si="44"/>
        <v>69.539999999999992</v>
      </c>
      <c r="R120" s="28"/>
      <c r="S120" s="28"/>
      <c r="T120" s="28">
        <f t="shared" si="45"/>
        <v>41.723999999999997</v>
      </c>
      <c r="U120" s="28">
        <v>66</v>
      </c>
      <c r="V120" s="46">
        <v>6.6</v>
      </c>
      <c r="W120" s="28"/>
      <c r="X120" s="28"/>
      <c r="Y120" s="28"/>
      <c r="Z120" s="28"/>
      <c r="AA120" s="45"/>
      <c r="AB120" s="45"/>
      <c r="AC120" s="28">
        <f t="shared" si="46"/>
        <v>0</v>
      </c>
      <c r="AD120" s="28"/>
      <c r="AE120" s="28"/>
      <c r="AF120" s="28"/>
      <c r="AG120" s="28"/>
      <c r="AH120" s="28">
        <f t="shared" si="54"/>
        <v>0</v>
      </c>
      <c r="AI120" s="28"/>
      <c r="AJ120" s="28"/>
      <c r="AK120" s="28"/>
      <c r="AL120" s="28"/>
      <c r="AM120" s="28"/>
      <c r="AN120" s="28"/>
      <c r="AO120" s="28"/>
      <c r="AP120" s="28">
        <f t="shared" si="53"/>
        <v>0</v>
      </c>
      <c r="AQ120" s="28"/>
      <c r="AR120" s="28"/>
      <c r="AS120" s="28"/>
      <c r="AT120" s="28"/>
      <c r="AU120" s="28"/>
      <c r="AV120" s="28"/>
      <c r="AW120" s="28"/>
      <c r="AX120" s="31">
        <f t="shared" si="47"/>
        <v>0</v>
      </c>
      <c r="AY120" s="28">
        <f t="shared" si="48"/>
        <v>72.11699999999999</v>
      </c>
      <c r="AZ120" s="28">
        <f t="shared" si="49"/>
        <v>0</v>
      </c>
      <c r="BA120" s="28">
        <f t="shared" si="50"/>
        <v>72.11699999999999</v>
      </c>
      <c r="BB120" s="28">
        <f t="shared" si="51"/>
        <v>127</v>
      </c>
      <c r="BC120" s="28">
        <f t="shared" si="52"/>
        <v>125</v>
      </c>
      <c r="BD120" s="28">
        <f t="shared" si="39"/>
        <v>127</v>
      </c>
      <c r="BE120" s="47"/>
      <c r="BF120" s="47"/>
      <c r="BG120" s="47"/>
      <c r="BH120" s="47"/>
      <c r="BI120" s="47"/>
    </row>
    <row r="121" spans="1:61" s="27" customFormat="1" hidden="1" x14ac:dyDescent="0.25">
      <c r="A121" s="28" t="s">
        <v>1216</v>
      </c>
      <c r="B121" s="28" t="s">
        <v>1254</v>
      </c>
      <c r="C121" s="28" t="s">
        <v>1255</v>
      </c>
      <c r="D121" s="44">
        <v>59.46875</v>
      </c>
      <c r="E121" s="28" t="s">
        <v>64</v>
      </c>
      <c r="F121" s="28">
        <v>10</v>
      </c>
      <c r="G121" s="28" t="s">
        <v>64</v>
      </c>
      <c r="H121" s="28">
        <v>8</v>
      </c>
      <c r="I121" s="28"/>
      <c r="J121" s="28"/>
      <c r="K121" s="28"/>
      <c r="L121" s="28"/>
      <c r="M121" s="31"/>
      <c r="N121" s="28">
        <f t="shared" si="42"/>
        <v>18</v>
      </c>
      <c r="O121" s="28">
        <f t="shared" si="43"/>
        <v>23.240624999999998</v>
      </c>
      <c r="P121" s="28">
        <v>2.302</v>
      </c>
      <c r="Q121" s="28">
        <f t="shared" si="44"/>
        <v>73.02</v>
      </c>
      <c r="R121" s="28"/>
      <c r="S121" s="28"/>
      <c r="T121" s="28">
        <f t="shared" si="45"/>
        <v>43.811999999999998</v>
      </c>
      <c r="U121" s="28">
        <v>71.5</v>
      </c>
      <c r="V121" s="46">
        <v>7.15</v>
      </c>
      <c r="W121" s="28"/>
      <c r="X121" s="28"/>
      <c r="Y121" s="28"/>
      <c r="Z121" s="28"/>
      <c r="AA121" s="45"/>
      <c r="AB121" s="45"/>
      <c r="AC121" s="28">
        <f t="shared" si="46"/>
        <v>0</v>
      </c>
      <c r="AD121" s="28"/>
      <c r="AE121" s="28"/>
      <c r="AF121" s="28"/>
      <c r="AG121" s="28"/>
      <c r="AH121" s="28">
        <f t="shared" si="54"/>
        <v>0</v>
      </c>
      <c r="AI121" s="28"/>
      <c r="AJ121" s="28"/>
      <c r="AK121" s="28"/>
      <c r="AL121" s="28"/>
      <c r="AM121" s="28"/>
      <c r="AN121" s="28"/>
      <c r="AO121" s="28"/>
      <c r="AP121" s="28">
        <f t="shared" si="53"/>
        <v>0</v>
      </c>
      <c r="AQ121" s="28"/>
      <c r="AR121" s="28"/>
      <c r="AS121" s="28"/>
      <c r="AT121" s="28"/>
      <c r="AU121" s="28"/>
      <c r="AV121" s="28"/>
      <c r="AW121" s="28"/>
      <c r="AX121" s="31">
        <f t="shared" si="47"/>
        <v>0</v>
      </c>
      <c r="AY121" s="28">
        <f t="shared" si="48"/>
        <v>74.202624999999998</v>
      </c>
      <c r="AZ121" s="28">
        <f t="shared" si="49"/>
        <v>0</v>
      </c>
      <c r="BA121" s="28">
        <f t="shared" si="50"/>
        <v>74.202624999999998</v>
      </c>
      <c r="BB121" s="28">
        <f t="shared" si="51"/>
        <v>120</v>
      </c>
      <c r="BC121" s="28">
        <f t="shared" si="52"/>
        <v>123</v>
      </c>
      <c r="BD121" s="28">
        <f t="shared" si="39"/>
        <v>120</v>
      </c>
      <c r="BE121" s="47"/>
      <c r="BF121" s="47"/>
      <c r="BG121" s="47"/>
      <c r="BH121" s="47"/>
      <c r="BI121" s="47"/>
    </row>
    <row r="122" spans="1:61" s="27" customFormat="1" hidden="1" x14ac:dyDescent="0.25">
      <c r="A122" s="28" t="s">
        <v>1216</v>
      </c>
      <c r="B122" s="28" t="s">
        <v>1256</v>
      </c>
      <c r="C122" s="28" t="s">
        <v>1257</v>
      </c>
      <c r="D122" s="44">
        <v>63.16</v>
      </c>
      <c r="E122" s="28" t="s">
        <v>64</v>
      </c>
      <c r="F122" s="28">
        <v>10</v>
      </c>
      <c r="G122" s="28" t="s">
        <v>64</v>
      </c>
      <c r="H122" s="28">
        <v>8</v>
      </c>
      <c r="I122" s="28"/>
      <c r="J122" s="28"/>
      <c r="K122" s="28"/>
      <c r="L122" s="28"/>
      <c r="M122" s="31"/>
      <c r="N122" s="28">
        <f t="shared" si="42"/>
        <v>18</v>
      </c>
      <c r="O122" s="28">
        <f t="shared" si="43"/>
        <v>24.347999999999999</v>
      </c>
      <c r="P122" s="28">
        <v>3.129</v>
      </c>
      <c r="Q122" s="28">
        <f t="shared" si="44"/>
        <v>81.289999999999992</v>
      </c>
      <c r="R122" s="28"/>
      <c r="S122" s="28"/>
      <c r="T122" s="28">
        <f t="shared" si="45"/>
        <v>48.773999999999994</v>
      </c>
      <c r="U122" s="28">
        <v>75</v>
      </c>
      <c r="V122" s="46">
        <v>7.5</v>
      </c>
      <c r="W122" s="28"/>
      <c r="X122" s="28"/>
      <c r="Y122" s="28"/>
      <c r="Z122" s="28"/>
      <c r="AA122" s="45"/>
      <c r="AB122" s="45"/>
      <c r="AC122" s="28">
        <f t="shared" si="46"/>
        <v>0</v>
      </c>
      <c r="AD122" s="28"/>
      <c r="AE122" s="28"/>
      <c r="AF122" s="28"/>
      <c r="AG122" s="28"/>
      <c r="AH122" s="28">
        <f t="shared" si="54"/>
        <v>0</v>
      </c>
      <c r="AI122" s="28"/>
      <c r="AJ122" s="28"/>
      <c r="AK122" s="28"/>
      <c r="AL122" s="28"/>
      <c r="AM122" s="28"/>
      <c r="AN122" s="28"/>
      <c r="AO122" s="28"/>
      <c r="AP122" s="28">
        <f t="shared" si="53"/>
        <v>0</v>
      </c>
      <c r="AQ122" s="28"/>
      <c r="AR122" s="28"/>
      <c r="AS122" s="28"/>
      <c r="AT122" s="28"/>
      <c r="AU122" s="28"/>
      <c r="AV122" s="28"/>
      <c r="AW122" s="28"/>
      <c r="AX122" s="31">
        <f t="shared" si="47"/>
        <v>0</v>
      </c>
      <c r="AY122" s="28">
        <f t="shared" si="48"/>
        <v>80.621999999999986</v>
      </c>
      <c r="AZ122" s="28">
        <f t="shared" si="49"/>
        <v>0</v>
      </c>
      <c r="BA122" s="28">
        <f t="shared" si="50"/>
        <v>80.621999999999986</v>
      </c>
      <c r="BB122" s="28">
        <f t="shared" si="51"/>
        <v>70</v>
      </c>
      <c r="BC122" s="28">
        <f t="shared" si="52"/>
        <v>77</v>
      </c>
      <c r="BD122" s="28">
        <f t="shared" si="39"/>
        <v>70</v>
      </c>
      <c r="BE122" s="47"/>
      <c r="BF122" s="47"/>
      <c r="BG122" s="47"/>
      <c r="BH122" s="47"/>
      <c r="BI122" s="47"/>
    </row>
    <row r="123" spans="1:61" s="27" customFormat="1" hidden="1" x14ac:dyDescent="0.25">
      <c r="A123" s="28" t="s">
        <v>1216</v>
      </c>
      <c r="B123" s="28" t="s">
        <v>1258</v>
      </c>
      <c r="C123" s="28" t="s">
        <v>1259</v>
      </c>
      <c r="D123" s="44">
        <v>63.087499999999999</v>
      </c>
      <c r="E123" s="28" t="s">
        <v>64</v>
      </c>
      <c r="F123" s="28">
        <v>10</v>
      </c>
      <c r="G123" s="28" t="s">
        <v>64</v>
      </c>
      <c r="H123" s="28">
        <v>8</v>
      </c>
      <c r="I123" s="28"/>
      <c r="J123" s="28"/>
      <c r="K123" s="28"/>
      <c r="L123" s="28"/>
      <c r="M123" s="31"/>
      <c r="N123" s="28">
        <f t="shared" si="42"/>
        <v>18</v>
      </c>
      <c r="O123" s="28">
        <f t="shared" si="43"/>
        <v>24.326250000000002</v>
      </c>
      <c r="P123" s="28">
        <v>2.71</v>
      </c>
      <c r="Q123" s="28">
        <f t="shared" si="44"/>
        <v>77.099999999999994</v>
      </c>
      <c r="R123" s="28"/>
      <c r="S123" s="28"/>
      <c r="T123" s="28">
        <f t="shared" si="45"/>
        <v>46.26</v>
      </c>
      <c r="U123" s="28">
        <v>75</v>
      </c>
      <c r="V123" s="46">
        <v>7.5</v>
      </c>
      <c r="W123" s="28"/>
      <c r="X123" s="28"/>
      <c r="Y123" s="28"/>
      <c r="Z123" s="28"/>
      <c r="AA123" s="45"/>
      <c r="AB123" s="45"/>
      <c r="AC123" s="28">
        <f t="shared" si="46"/>
        <v>0</v>
      </c>
      <c r="AD123" s="28"/>
      <c r="AE123" s="28"/>
      <c r="AF123" s="28"/>
      <c r="AG123" s="28"/>
      <c r="AH123" s="28">
        <f t="shared" si="54"/>
        <v>0</v>
      </c>
      <c r="AI123" s="28"/>
      <c r="AJ123" s="28"/>
      <c r="AK123" s="28"/>
      <c r="AL123" s="28"/>
      <c r="AM123" s="28"/>
      <c r="AN123" s="28"/>
      <c r="AO123" s="28"/>
      <c r="AP123" s="28">
        <f t="shared" si="53"/>
        <v>0</v>
      </c>
      <c r="AQ123" s="28"/>
      <c r="AR123" s="28"/>
      <c r="AS123" s="28"/>
      <c r="AT123" s="28"/>
      <c r="AU123" s="28"/>
      <c r="AV123" s="28"/>
      <c r="AW123" s="28"/>
      <c r="AX123" s="31">
        <f t="shared" si="47"/>
        <v>0</v>
      </c>
      <c r="AY123" s="28">
        <f t="shared" si="48"/>
        <v>78.086250000000007</v>
      </c>
      <c r="AZ123" s="28">
        <f t="shared" si="49"/>
        <v>0</v>
      </c>
      <c r="BA123" s="28">
        <f t="shared" si="50"/>
        <v>78.086250000000007</v>
      </c>
      <c r="BB123" s="28">
        <f t="shared" si="51"/>
        <v>97</v>
      </c>
      <c r="BC123" s="28">
        <f t="shared" si="52"/>
        <v>98</v>
      </c>
      <c r="BD123" s="28">
        <f t="shared" si="39"/>
        <v>97</v>
      </c>
      <c r="BE123" s="47"/>
      <c r="BF123" s="47"/>
      <c r="BG123" s="47"/>
      <c r="BH123" s="47"/>
      <c r="BI123" s="47"/>
    </row>
    <row r="124" spans="1:61" s="27" customFormat="1" hidden="1" x14ac:dyDescent="0.25">
      <c r="A124" s="28" t="s">
        <v>1216</v>
      </c>
      <c r="B124" s="28" t="s">
        <v>1260</v>
      </c>
      <c r="C124" s="28" t="s">
        <v>1261</v>
      </c>
      <c r="D124" s="44">
        <v>63.067500000000003</v>
      </c>
      <c r="E124" s="28" t="s">
        <v>64</v>
      </c>
      <c r="F124" s="28">
        <v>10</v>
      </c>
      <c r="G124" s="28" t="s">
        <v>169</v>
      </c>
      <c r="H124" s="28">
        <v>7</v>
      </c>
      <c r="I124" s="28"/>
      <c r="J124" s="28"/>
      <c r="K124" s="28"/>
      <c r="L124" s="28"/>
      <c r="M124" s="31"/>
      <c r="N124" s="28">
        <f t="shared" si="42"/>
        <v>17</v>
      </c>
      <c r="O124" s="28">
        <f t="shared" si="43"/>
        <v>24.020249999999997</v>
      </c>
      <c r="P124" s="28">
        <v>2.3759999999999999</v>
      </c>
      <c r="Q124" s="28">
        <f t="shared" si="44"/>
        <v>73.759999999999991</v>
      </c>
      <c r="R124" s="28"/>
      <c r="S124" s="28"/>
      <c r="T124" s="28">
        <f t="shared" si="45"/>
        <v>44.255999999999993</v>
      </c>
      <c r="U124" s="28">
        <v>75</v>
      </c>
      <c r="V124" s="46">
        <v>7.5</v>
      </c>
      <c r="W124" s="28"/>
      <c r="X124" s="28"/>
      <c r="Y124" s="28"/>
      <c r="Z124" s="28"/>
      <c r="AA124" s="45"/>
      <c r="AB124" s="45"/>
      <c r="AC124" s="28">
        <f t="shared" si="46"/>
        <v>0</v>
      </c>
      <c r="AD124" s="28"/>
      <c r="AE124" s="28"/>
      <c r="AF124" s="28"/>
      <c r="AG124" s="28"/>
      <c r="AH124" s="28">
        <f t="shared" si="54"/>
        <v>0</v>
      </c>
      <c r="AI124" s="28"/>
      <c r="AJ124" s="28"/>
      <c r="AK124" s="28"/>
      <c r="AL124" s="28"/>
      <c r="AM124" s="28"/>
      <c r="AN124" s="28"/>
      <c r="AO124" s="28"/>
      <c r="AP124" s="28">
        <f t="shared" si="53"/>
        <v>0</v>
      </c>
      <c r="AQ124" s="28"/>
      <c r="AR124" s="28"/>
      <c r="AS124" s="28"/>
      <c r="AT124" s="28"/>
      <c r="AU124" s="28"/>
      <c r="AV124" s="28"/>
      <c r="AW124" s="28"/>
      <c r="AX124" s="31">
        <f t="shared" si="47"/>
        <v>0</v>
      </c>
      <c r="AY124" s="28">
        <f t="shared" si="48"/>
        <v>75.77624999999999</v>
      </c>
      <c r="AZ124" s="28">
        <f t="shared" si="49"/>
        <v>0</v>
      </c>
      <c r="BA124" s="28">
        <f t="shared" si="50"/>
        <v>75.77624999999999</v>
      </c>
      <c r="BB124" s="28">
        <f t="shared" si="51"/>
        <v>118</v>
      </c>
      <c r="BC124" s="28">
        <f t="shared" si="52"/>
        <v>117</v>
      </c>
      <c r="BD124" s="28">
        <f t="shared" si="39"/>
        <v>118</v>
      </c>
      <c r="BE124" s="47"/>
      <c r="BF124" s="47"/>
      <c r="BG124" s="47"/>
      <c r="BH124" s="47"/>
      <c r="BI124" s="47"/>
    </row>
    <row r="125" spans="1:61" s="27" customFormat="1" hidden="1" x14ac:dyDescent="0.25">
      <c r="A125" s="28" t="s">
        <v>1216</v>
      </c>
      <c r="B125" s="28" t="s">
        <v>1262</v>
      </c>
      <c r="C125" s="28" t="s">
        <v>1263</v>
      </c>
      <c r="D125" s="44">
        <v>63.051250000000003</v>
      </c>
      <c r="E125" s="28" t="s">
        <v>64</v>
      </c>
      <c r="F125" s="28">
        <v>10</v>
      </c>
      <c r="G125" s="28" t="s">
        <v>169</v>
      </c>
      <c r="H125" s="28">
        <v>7</v>
      </c>
      <c r="I125" s="28">
        <v>1.875</v>
      </c>
      <c r="J125" s="28"/>
      <c r="K125" s="28"/>
      <c r="L125" s="28"/>
      <c r="M125" s="31"/>
      <c r="N125" s="28">
        <f t="shared" si="42"/>
        <v>18.875</v>
      </c>
      <c r="O125" s="28">
        <f t="shared" si="43"/>
        <v>24.577875000000002</v>
      </c>
      <c r="P125" s="28">
        <v>2.8149999999999999</v>
      </c>
      <c r="Q125" s="28">
        <f t="shared" si="44"/>
        <v>78.150000000000006</v>
      </c>
      <c r="R125" s="28"/>
      <c r="S125" s="28"/>
      <c r="T125" s="28">
        <f t="shared" si="45"/>
        <v>46.89</v>
      </c>
      <c r="U125" s="28">
        <v>75</v>
      </c>
      <c r="V125" s="46">
        <v>7.5</v>
      </c>
      <c r="W125" s="28"/>
      <c r="X125" s="28"/>
      <c r="Y125" s="28"/>
      <c r="Z125" s="28"/>
      <c r="AA125" s="45"/>
      <c r="AB125" s="45"/>
      <c r="AC125" s="28">
        <f t="shared" si="46"/>
        <v>0</v>
      </c>
      <c r="AD125" s="28"/>
      <c r="AE125" s="28"/>
      <c r="AF125" s="28"/>
      <c r="AG125" s="28"/>
      <c r="AH125" s="28">
        <f t="shared" si="54"/>
        <v>0</v>
      </c>
      <c r="AI125" s="28" t="s">
        <v>153</v>
      </c>
      <c r="AJ125" s="28" t="s">
        <v>153</v>
      </c>
      <c r="AK125" s="28">
        <v>0.5</v>
      </c>
      <c r="AL125" s="28"/>
      <c r="AM125" s="28"/>
      <c r="AN125" s="28"/>
      <c r="AO125" s="28"/>
      <c r="AP125" s="28">
        <f t="shared" si="53"/>
        <v>0.5</v>
      </c>
      <c r="AQ125" s="28"/>
      <c r="AR125" s="28"/>
      <c r="AS125" s="28"/>
      <c r="AT125" s="28"/>
      <c r="AU125" s="28"/>
      <c r="AV125" s="28"/>
      <c r="AW125" s="28"/>
      <c r="AX125" s="31">
        <f t="shared" si="47"/>
        <v>0</v>
      </c>
      <c r="AY125" s="28">
        <f t="shared" si="48"/>
        <v>78.967875000000006</v>
      </c>
      <c r="AZ125" s="28">
        <f t="shared" si="49"/>
        <v>0.5</v>
      </c>
      <c r="BA125" s="28">
        <f t="shared" si="50"/>
        <v>79.467875000000006</v>
      </c>
      <c r="BB125" s="28">
        <f t="shared" si="51"/>
        <v>91</v>
      </c>
      <c r="BC125" s="28">
        <f t="shared" si="52"/>
        <v>88</v>
      </c>
      <c r="BD125" s="28">
        <f t="shared" si="39"/>
        <v>91</v>
      </c>
      <c r="BE125" s="47"/>
      <c r="BF125" s="47"/>
      <c r="BG125" s="47"/>
      <c r="BH125" s="47"/>
      <c r="BI125" s="47"/>
    </row>
    <row r="126" spans="1:61" s="27" customFormat="1" hidden="1" x14ac:dyDescent="0.25">
      <c r="A126" s="28" t="s">
        <v>1216</v>
      </c>
      <c r="B126" s="28" t="s">
        <v>1264</v>
      </c>
      <c r="C126" s="28" t="s">
        <v>1265</v>
      </c>
      <c r="D126" s="44">
        <v>61.537500000000001</v>
      </c>
      <c r="E126" s="28" t="s">
        <v>64</v>
      </c>
      <c r="F126" s="28">
        <v>10</v>
      </c>
      <c r="G126" s="28" t="s">
        <v>169</v>
      </c>
      <c r="H126" s="28">
        <v>7</v>
      </c>
      <c r="I126" s="28"/>
      <c r="J126" s="28"/>
      <c r="K126" s="28"/>
      <c r="L126" s="28"/>
      <c r="M126" s="31"/>
      <c r="N126" s="28">
        <f t="shared" si="42"/>
        <v>17</v>
      </c>
      <c r="O126" s="28">
        <f t="shared" si="43"/>
        <v>23.561249999999998</v>
      </c>
      <c r="P126" s="28">
        <v>2.5790000000000002</v>
      </c>
      <c r="Q126" s="28">
        <f t="shared" si="44"/>
        <v>75.790000000000006</v>
      </c>
      <c r="R126" s="28"/>
      <c r="S126" s="28"/>
      <c r="T126" s="28">
        <f t="shared" si="45"/>
        <v>45.474000000000004</v>
      </c>
      <c r="U126" s="28">
        <v>75</v>
      </c>
      <c r="V126" s="46">
        <v>7.5</v>
      </c>
      <c r="W126" s="28"/>
      <c r="X126" s="28"/>
      <c r="Y126" s="28"/>
      <c r="Z126" s="28"/>
      <c r="AA126" s="45"/>
      <c r="AB126" s="45"/>
      <c r="AC126" s="28">
        <f t="shared" si="46"/>
        <v>0</v>
      </c>
      <c r="AD126" s="28"/>
      <c r="AE126" s="28"/>
      <c r="AF126" s="28"/>
      <c r="AG126" s="28"/>
      <c r="AH126" s="28">
        <f t="shared" si="54"/>
        <v>0</v>
      </c>
      <c r="AI126" s="28"/>
      <c r="AJ126" s="28"/>
      <c r="AK126" s="28"/>
      <c r="AL126" s="28"/>
      <c r="AM126" s="28"/>
      <c r="AN126" s="28"/>
      <c r="AO126" s="28"/>
      <c r="AP126" s="28">
        <f t="shared" si="53"/>
        <v>0</v>
      </c>
      <c r="AQ126" s="28"/>
      <c r="AR126" s="28"/>
      <c r="AS126" s="28"/>
      <c r="AT126" s="28"/>
      <c r="AU126" s="28"/>
      <c r="AV126" s="28"/>
      <c r="AW126" s="28"/>
      <c r="AX126" s="31">
        <f t="shared" si="47"/>
        <v>0</v>
      </c>
      <c r="AY126" s="28">
        <f t="shared" si="48"/>
        <v>76.535250000000005</v>
      </c>
      <c r="AZ126" s="28">
        <f t="shared" si="49"/>
        <v>0</v>
      </c>
      <c r="BA126" s="28">
        <f t="shared" si="50"/>
        <v>76.535250000000005</v>
      </c>
      <c r="BB126" s="28">
        <f t="shared" si="51"/>
        <v>104</v>
      </c>
      <c r="BC126" s="28">
        <f t="shared" si="52"/>
        <v>112</v>
      </c>
      <c r="BD126" s="28">
        <f t="shared" si="39"/>
        <v>104</v>
      </c>
      <c r="BE126" s="47"/>
      <c r="BF126" s="47"/>
      <c r="BG126" s="47"/>
      <c r="BH126" s="47"/>
      <c r="BI126" s="47"/>
    </row>
    <row r="127" spans="1:61" s="27" customFormat="1" hidden="1" x14ac:dyDescent="0.25">
      <c r="A127" s="28" t="s">
        <v>1216</v>
      </c>
      <c r="B127" s="28" t="s">
        <v>1266</v>
      </c>
      <c r="C127" s="28" t="s">
        <v>1267</v>
      </c>
      <c r="D127" s="44">
        <v>63.1</v>
      </c>
      <c r="E127" s="28" t="s">
        <v>64</v>
      </c>
      <c r="F127" s="28">
        <v>10</v>
      </c>
      <c r="G127" s="28" t="s">
        <v>64</v>
      </c>
      <c r="H127" s="28">
        <v>8</v>
      </c>
      <c r="I127" s="28">
        <v>3.5249999999999999</v>
      </c>
      <c r="J127" s="28"/>
      <c r="K127" s="28"/>
      <c r="L127" s="28"/>
      <c r="M127" s="31"/>
      <c r="N127" s="28">
        <f t="shared" si="42"/>
        <v>21.524999999999999</v>
      </c>
      <c r="O127" s="28">
        <f t="shared" si="43"/>
        <v>25.387499999999999</v>
      </c>
      <c r="P127" s="28">
        <v>4.1529999999999996</v>
      </c>
      <c r="Q127" s="28">
        <f t="shared" si="44"/>
        <v>91.53</v>
      </c>
      <c r="R127" s="28" t="s">
        <v>105</v>
      </c>
      <c r="S127" s="28">
        <v>0.2</v>
      </c>
      <c r="T127" s="28">
        <f t="shared" si="45"/>
        <v>55.038000000000004</v>
      </c>
      <c r="U127" s="28">
        <v>75</v>
      </c>
      <c r="V127" s="46">
        <v>7.5</v>
      </c>
      <c r="W127" s="28" t="s">
        <v>1268</v>
      </c>
      <c r="X127" s="28">
        <v>1</v>
      </c>
      <c r="Y127" s="28"/>
      <c r="Z127" s="28"/>
      <c r="AA127" s="45"/>
      <c r="AB127" s="45"/>
      <c r="AC127" s="28">
        <f t="shared" si="46"/>
        <v>1</v>
      </c>
      <c r="AD127" s="28"/>
      <c r="AE127" s="28"/>
      <c r="AF127" s="28"/>
      <c r="AG127" s="28"/>
      <c r="AH127" s="28">
        <f t="shared" si="54"/>
        <v>0</v>
      </c>
      <c r="AI127" s="28" t="s">
        <v>1269</v>
      </c>
      <c r="AJ127" s="28" t="s">
        <v>1270</v>
      </c>
      <c r="AK127" s="28">
        <v>1.8</v>
      </c>
      <c r="AL127" s="56"/>
      <c r="AM127" s="28"/>
      <c r="AN127" s="28"/>
      <c r="AO127" s="28"/>
      <c r="AP127" s="28">
        <f t="shared" si="53"/>
        <v>1.8</v>
      </c>
      <c r="AQ127" s="28"/>
      <c r="AR127" s="28"/>
      <c r="AS127" s="28"/>
      <c r="AT127" s="28"/>
      <c r="AU127" s="28"/>
      <c r="AV127" s="28"/>
      <c r="AW127" s="28"/>
      <c r="AX127" s="31">
        <f t="shared" si="47"/>
        <v>0</v>
      </c>
      <c r="AY127" s="28">
        <f t="shared" si="48"/>
        <v>87.9255</v>
      </c>
      <c r="AZ127" s="28">
        <f t="shared" si="49"/>
        <v>2.8</v>
      </c>
      <c r="BA127" s="28">
        <f t="shared" si="50"/>
        <v>90.725499999999997</v>
      </c>
      <c r="BB127" s="28">
        <f t="shared" si="51"/>
        <v>13</v>
      </c>
      <c r="BC127" s="28">
        <f t="shared" si="52"/>
        <v>23</v>
      </c>
      <c r="BD127" s="28">
        <f t="shared" si="39"/>
        <v>12</v>
      </c>
      <c r="BE127" s="47"/>
      <c r="BF127" s="47"/>
      <c r="BG127" s="47"/>
      <c r="BH127" s="47"/>
      <c r="BI127" s="47"/>
    </row>
    <row r="128" spans="1:61" s="27" customFormat="1" hidden="1" x14ac:dyDescent="0.25">
      <c r="A128" s="28" t="s">
        <v>1216</v>
      </c>
      <c r="B128" s="28" t="s">
        <v>1271</v>
      </c>
      <c r="C128" s="28" t="s">
        <v>1272</v>
      </c>
      <c r="D128" s="44">
        <v>63.106250000000003</v>
      </c>
      <c r="E128" s="28" t="s">
        <v>64</v>
      </c>
      <c r="F128" s="28">
        <v>10</v>
      </c>
      <c r="G128" s="28" t="s">
        <v>169</v>
      </c>
      <c r="H128" s="28">
        <v>7</v>
      </c>
      <c r="I128" s="28"/>
      <c r="J128" s="28"/>
      <c r="K128" s="28"/>
      <c r="L128" s="28"/>
      <c r="M128" s="31"/>
      <c r="N128" s="28">
        <f t="shared" si="42"/>
        <v>17</v>
      </c>
      <c r="O128" s="28">
        <f t="shared" si="43"/>
        <v>24.031874999999999</v>
      </c>
      <c r="P128" s="28">
        <v>2.8919999999999999</v>
      </c>
      <c r="Q128" s="28">
        <f t="shared" si="44"/>
        <v>78.92</v>
      </c>
      <c r="R128" s="28"/>
      <c r="S128" s="28"/>
      <c r="T128" s="28">
        <f t="shared" si="45"/>
        <v>47.351999999999997</v>
      </c>
      <c r="U128" s="28">
        <v>71.5</v>
      </c>
      <c r="V128" s="46">
        <v>7.15</v>
      </c>
      <c r="W128" s="28"/>
      <c r="X128" s="28"/>
      <c r="Y128" s="28"/>
      <c r="Z128" s="28"/>
      <c r="AA128" s="45"/>
      <c r="AB128" s="45"/>
      <c r="AC128" s="28">
        <f t="shared" si="46"/>
        <v>0</v>
      </c>
      <c r="AD128" s="28"/>
      <c r="AE128" s="28"/>
      <c r="AF128" s="28"/>
      <c r="AG128" s="28"/>
      <c r="AH128" s="28">
        <f t="shared" si="54"/>
        <v>0</v>
      </c>
      <c r="AI128" s="28"/>
      <c r="AJ128" s="28"/>
      <c r="AK128" s="28"/>
      <c r="AL128" s="28"/>
      <c r="AM128" s="28"/>
      <c r="AN128" s="28"/>
      <c r="AO128" s="28"/>
      <c r="AP128" s="28">
        <f t="shared" si="53"/>
        <v>0</v>
      </c>
      <c r="AQ128" s="28" t="s">
        <v>83</v>
      </c>
      <c r="AR128" s="28">
        <v>0.5</v>
      </c>
      <c r="AS128" s="28"/>
      <c r="AT128" s="28"/>
      <c r="AU128" s="28"/>
      <c r="AV128" s="28"/>
      <c r="AW128" s="28"/>
      <c r="AX128" s="31">
        <f t="shared" si="47"/>
        <v>0.5</v>
      </c>
      <c r="AY128" s="28">
        <f t="shared" si="48"/>
        <v>78.533874999999995</v>
      </c>
      <c r="AZ128" s="28">
        <f t="shared" si="49"/>
        <v>0.5</v>
      </c>
      <c r="BA128" s="28">
        <f t="shared" si="50"/>
        <v>79.033874999999995</v>
      </c>
      <c r="BB128" s="28">
        <f t="shared" si="51"/>
        <v>86</v>
      </c>
      <c r="BC128" s="28">
        <f t="shared" si="52"/>
        <v>91</v>
      </c>
      <c r="BD128" s="28">
        <f t="shared" si="39"/>
        <v>86</v>
      </c>
      <c r="BE128" s="47"/>
      <c r="BF128" s="47"/>
      <c r="BG128" s="47"/>
      <c r="BH128" s="47"/>
      <c r="BI128" s="47"/>
    </row>
    <row r="129" spans="1:61" s="27" customFormat="1" hidden="1" x14ac:dyDescent="0.25">
      <c r="A129" s="28" t="s">
        <v>1216</v>
      </c>
      <c r="B129" s="28" t="s">
        <v>1273</v>
      </c>
      <c r="C129" s="28" t="s">
        <v>1274</v>
      </c>
      <c r="D129" s="44">
        <v>63.092500000000001</v>
      </c>
      <c r="E129" s="28" t="s">
        <v>64</v>
      </c>
      <c r="F129" s="28">
        <v>10</v>
      </c>
      <c r="G129" s="28" t="s">
        <v>64</v>
      </c>
      <c r="H129" s="28">
        <v>8</v>
      </c>
      <c r="I129" s="28"/>
      <c r="J129" s="28"/>
      <c r="K129" s="28"/>
      <c r="L129" s="28"/>
      <c r="M129" s="31"/>
      <c r="N129" s="28">
        <f t="shared" si="42"/>
        <v>18</v>
      </c>
      <c r="O129" s="28">
        <f t="shared" si="43"/>
        <v>24.327749999999998</v>
      </c>
      <c r="P129" s="28">
        <v>3.6509999999999998</v>
      </c>
      <c r="Q129" s="28">
        <f t="shared" si="44"/>
        <v>86.509999999999991</v>
      </c>
      <c r="R129" s="28"/>
      <c r="S129" s="28"/>
      <c r="T129" s="28">
        <f t="shared" si="45"/>
        <v>51.905999999999992</v>
      </c>
      <c r="U129" s="28">
        <v>75</v>
      </c>
      <c r="V129" s="46">
        <v>7.5</v>
      </c>
      <c r="W129" s="28"/>
      <c r="X129" s="28"/>
      <c r="Y129" s="28"/>
      <c r="Z129" s="28"/>
      <c r="AA129" s="45"/>
      <c r="AB129" s="45"/>
      <c r="AC129" s="28">
        <f t="shared" si="46"/>
        <v>0</v>
      </c>
      <c r="AD129" s="28"/>
      <c r="AE129" s="28"/>
      <c r="AF129" s="28"/>
      <c r="AG129" s="28"/>
      <c r="AH129" s="28">
        <f t="shared" si="54"/>
        <v>0</v>
      </c>
      <c r="AI129" s="28"/>
      <c r="AJ129" s="28"/>
      <c r="AK129" s="28"/>
      <c r="AL129" s="28"/>
      <c r="AM129" s="28"/>
      <c r="AN129" s="28"/>
      <c r="AO129" s="28"/>
      <c r="AP129" s="28">
        <f t="shared" si="53"/>
        <v>0</v>
      </c>
      <c r="AQ129" s="28"/>
      <c r="AR129" s="28"/>
      <c r="AS129" s="28"/>
      <c r="AT129" s="28"/>
      <c r="AU129" s="28"/>
      <c r="AV129" s="28"/>
      <c r="AW129" s="28"/>
      <c r="AX129" s="31">
        <f t="shared" si="47"/>
        <v>0</v>
      </c>
      <c r="AY129" s="28">
        <f t="shared" si="48"/>
        <v>83.733749999999986</v>
      </c>
      <c r="AZ129" s="28">
        <f t="shared" si="49"/>
        <v>0</v>
      </c>
      <c r="BA129" s="28">
        <f t="shared" si="50"/>
        <v>83.733749999999986</v>
      </c>
      <c r="BB129" s="28">
        <f t="shared" si="51"/>
        <v>38</v>
      </c>
      <c r="BC129" s="28">
        <f t="shared" si="52"/>
        <v>52</v>
      </c>
      <c r="BD129" s="28">
        <f t="shared" si="39"/>
        <v>39</v>
      </c>
      <c r="BE129" s="47"/>
      <c r="BF129" s="47"/>
      <c r="BG129" s="47"/>
      <c r="BH129" s="47"/>
      <c r="BI129" s="47"/>
    </row>
    <row r="130" spans="1:61" s="27" customFormat="1" hidden="1" x14ac:dyDescent="0.25">
      <c r="A130" s="28" t="s">
        <v>1216</v>
      </c>
      <c r="B130" s="28" t="s">
        <v>1275</v>
      </c>
      <c r="C130" s="28" t="s">
        <v>1276</v>
      </c>
      <c r="D130" s="44">
        <v>62.501249999999999</v>
      </c>
      <c r="E130" s="28" t="s">
        <v>64</v>
      </c>
      <c r="F130" s="28">
        <v>10</v>
      </c>
      <c r="G130" s="28" t="s">
        <v>64</v>
      </c>
      <c r="H130" s="28">
        <v>8</v>
      </c>
      <c r="I130" s="28"/>
      <c r="J130" s="28"/>
      <c r="K130" s="28"/>
      <c r="L130" s="28"/>
      <c r="M130" s="31"/>
      <c r="N130" s="28">
        <f t="shared" si="42"/>
        <v>18</v>
      </c>
      <c r="O130" s="28">
        <f t="shared" si="43"/>
        <v>24.150375</v>
      </c>
      <c r="P130" s="28">
        <v>2.5739999999999998</v>
      </c>
      <c r="Q130" s="28">
        <f t="shared" si="44"/>
        <v>75.739999999999995</v>
      </c>
      <c r="R130" s="28"/>
      <c r="S130" s="28"/>
      <c r="T130" s="28">
        <f t="shared" si="45"/>
        <v>45.443999999999996</v>
      </c>
      <c r="U130" s="28">
        <v>75</v>
      </c>
      <c r="V130" s="46">
        <v>7.5</v>
      </c>
      <c r="W130" s="28"/>
      <c r="X130" s="28"/>
      <c r="Y130" s="28"/>
      <c r="Z130" s="28"/>
      <c r="AA130" s="45"/>
      <c r="AB130" s="45"/>
      <c r="AC130" s="28">
        <f t="shared" si="46"/>
        <v>0</v>
      </c>
      <c r="AD130" s="28"/>
      <c r="AE130" s="28"/>
      <c r="AF130" s="28"/>
      <c r="AG130" s="28"/>
      <c r="AH130" s="28">
        <f t="shared" si="54"/>
        <v>0</v>
      </c>
      <c r="AI130" s="28"/>
      <c r="AJ130" s="28"/>
      <c r="AK130" s="28"/>
      <c r="AL130" s="28"/>
      <c r="AM130" s="28"/>
      <c r="AN130" s="28"/>
      <c r="AO130" s="28"/>
      <c r="AP130" s="28">
        <f t="shared" si="53"/>
        <v>0</v>
      </c>
      <c r="AQ130" s="28"/>
      <c r="AR130" s="28"/>
      <c r="AS130" s="28"/>
      <c r="AT130" s="28"/>
      <c r="AU130" s="28"/>
      <c r="AV130" s="28"/>
      <c r="AW130" s="28"/>
      <c r="AX130" s="31">
        <f t="shared" si="47"/>
        <v>0</v>
      </c>
      <c r="AY130" s="28">
        <f t="shared" si="48"/>
        <v>77.094374999999999</v>
      </c>
      <c r="AZ130" s="28">
        <f t="shared" si="49"/>
        <v>0</v>
      </c>
      <c r="BA130" s="28">
        <f t="shared" si="50"/>
        <v>77.094374999999999</v>
      </c>
      <c r="BB130" s="28">
        <f t="shared" si="51"/>
        <v>105</v>
      </c>
      <c r="BC130" s="28">
        <f t="shared" si="52"/>
        <v>107</v>
      </c>
      <c r="BD130" s="28">
        <f t="shared" si="39"/>
        <v>105</v>
      </c>
      <c r="BE130" s="47"/>
      <c r="BF130" s="47"/>
      <c r="BG130" s="47"/>
      <c r="BH130" s="47"/>
      <c r="BI130" s="47"/>
    </row>
    <row r="131" spans="1:61" s="27" customFormat="1" hidden="1" x14ac:dyDescent="0.25">
      <c r="A131" s="28" t="s">
        <v>1216</v>
      </c>
      <c r="B131" s="28" t="s">
        <v>1277</v>
      </c>
      <c r="C131" s="28" t="s">
        <v>1278</v>
      </c>
      <c r="D131" s="44">
        <v>63.091250000000002</v>
      </c>
      <c r="E131" s="28" t="s">
        <v>64</v>
      </c>
      <c r="F131" s="28">
        <v>10</v>
      </c>
      <c r="G131" s="28" t="s">
        <v>64</v>
      </c>
      <c r="H131" s="28">
        <v>8</v>
      </c>
      <c r="I131" s="28">
        <v>1.35</v>
      </c>
      <c r="J131" s="28"/>
      <c r="K131" s="28"/>
      <c r="L131" s="28"/>
      <c r="M131" s="31"/>
      <c r="N131" s="28">
        <f t="shared" si="42"/>
        <v>19.350000000000001</v>
      </c>
      <c r="O131" s="28">
        <f t="shared" si="43"/>
        <v>24.732374999999998</v>
      </c>
      <c r="P131" s="28">
        <v>3.1339999999999999</v>
      </c>
      <c r="Q131" s="28">
        <f t="shared" si="44"/>
        <v>81.34</v>
      </c>
      <c r="R131" s="28"/>
      <c r="S131" s="28"/>
      <c r="T131" s="28">
        <f t="shared" si="45"/>
        <v>48.804000000000002</v>
      </c>
      <c r="U131" s="28">
        <v>75</v>
      </c>
      <c r="V131" s="46">
        <v>7.5</v>
      </c>
      <c r="W131" s="28"/>
      <c r="X131" s="28"/>
      <c r="Y131" s="28"/>
      <c r="Z131" s="28"/>
      <c r="AA131" s="45"/>
      <c r="AB131" s="45"/>
      <c r="AC131" s="28">
        <f t="shared" si="46"/>
        <v>0</v>
      </c>
      <c r="AD131" s="28"/>
      <c r="AE131" s="28"/>
      <c r="AF131" s="28"/>
      <c r="AG131" s="28"/>
      <c r="AH131" s="28">
        <f t="shared" si="54"/>
        <v>0</v>
      </c>
      <c r="AI131" s="28"/>
      <c r="AJ131" s="28"/>
      <c r="AK131" s="28"/>
      <c r="AL131" s="28"/>
      <c r="AM131" s="28"/>
      <c r="AN131" s="28"/>
      <c r="AO131" s="28"/>
      <c r="AP131" s="28">
        <f t="shared" si="53"/>
        <v>0</v>
      </c>
      <c r="AQ131" s="28"/>
      <c r="AR131" s="28"/>
      <c r="AS131" s="28"/>
      <c r="AT131" s="28"/>
      <c r="AU131" s="28"/>
      <c r="AV131" s="28"/>
      <c r="AW131" s="28"/>
      <c r="AX131" s="31">
        <f t="shared" si="47"/>
        <v>0</v>
      </c>
      <c r="AY131" s="28">
        <f t="shared" si="48"/>
        <v>81.036374999999992</v>
      </c>
      <c r="AZ131" s="28">
        <f t="shared" si="49"/>
        <v>0</v>
      </c>
      <c r="BA131" s="28">
        <f t="shared" si="50"/>
        <v>81.036374999999992</v>
      </c>
      <c r="BB131" s="28">
        <f t="shared" si="51"/>
        <v>69</v>
      </c>
      <c r="BC131" s="28">
        <f t="shared" si="52"/>
        <v>73</v>
      </c>
      <c r="BD131" s="28">
        <f t="shared" si="39"/>
        <v>69</v>
      </c>
      <c r="BE131" s="47"/>
      <c r="BF131" s="47"/>
      <c r="BG131" s="47"/>
      <c r="BH131" s="47"/>
      <c r="BI131" s="47"/>
    </row>
    <row r="132" spans="1:61" s="27" customFormat="1" hidden="1" x14ac:dyDescent="0.25">
      <c r="A132" s="28" t="s">
        <v>1216</v>
      </c>
      <c r="B132" s="28" t="s">
        <v>1279</v>
      </c>
      <c r="C132" s="28" t="s">
        <v>1280</v>
      </c>
      <c r="D132" s="44">
        <v>62.9</v>
      </c>
      <c r="E132" s="28" t="s">
        <v>64</v>
      </c>
      <c r="F132" s="28">
        <v>10</v>
      </c>
      <c r="G132" s="28" t="s">
        <v>169</v>
      </c>
      <c r="H132" s="28">
        <v>7</v>
      </c>
      <c r="I132" s="28"/>
      <c r="J132" s="28"/>
      <c r="K132" s="28"/>
      <c r="L132" s="28"/>
      <c r="M132" s="31"/>
      <c r="N132" s="28">
        <f t="shared" si="42"/>
        <v>17</v>
      </c>
      <c r="O132" s="28">
        <f t="shared" si="43"/>
        <v>23.970000000000002</v>
      </c>
      <c r="P132" s="28">
        <v>4.1790000000000003</v>
      </c>
      <c r="Q132" s="28">
        <f t="shared" si="44"/>
        <v>91.79</v>
      </c>
      <c r="R132" s="28" t="s">
        <v>160</v>
      </c>
      <c r="S132" s="28">
        <v>0.3</v>
      </c>
      <c r="T132" s="28">
        <f t="shared" si="45"/>
        <v>55.253999999999998</v>
      </c>
      <c r="U132" s="28">
        <v>75</v>
      </c>
      <c r="V132" s="46">
        <v>7.5</v>
      </c>
      <c r="W132" s="28" t="s">
        <v>1281</v>
      </c>
      <c r="X132" s="28">
        <v>11.9</v>
      </c>
      <c r="Y132" s="28" t="s">
        <v>1282</v>
      </c>
      <c r="Z132" s="28">
        <v>1</v>
      </c>
      <c r="AA132" s="45" t="s">
        <v>1283</v>
      </c>
      <c r="AB132" s="45">
        <v>2</v>
      </c>
      <c r="AC132" s="28">
        <f t="shared" si="46"/>
        <v>14.9</v>
      </c>
      <c r="AD132" s="28"/>
      <c r="AE132" s="28"/>
      <c r="AF132" s="28"/>
      <c r="AG132" s="28"/>
      <c r="AH132" s="28">
        <f t="shared" si="54"/>
        <v>0</v>
      </c>
      <c r="AI132" s="53" t="s">
        <v>1284</v>
      </c>
      <c r="AJ132" s="28" t="s">
        <v>1285</v>
      </c>
      <c r="AK132" s="28">
        <v>3.55</v>
      </c>
      <c r="AL132" s="28"/>
      <c r="AM132" s="28"/>
      <c r="AN132" s="28"/>
      <c r="AO132" s="28"/>
      <c r="AP132" s="28">
        <f t="shared" si="53"/>
        <v>3.55</v>
      </c>
      <c r="AQ132" s="28"/>
      <c r="AR132" s="28"/>
      <c r="AS132" s="28"/>
      <c r="AT132" s="28"/>
      <c r="AU132" s="28"/>
      <c r="AV132" s="28"/>
      <c r="AW132" s="28"/>
      <c r="AX132" s="31">
        <f t="shared" si="47"/>
        <v>0</v>
      </c>
      <c r="AY132" s="28">
        <f t="shared" si="48"/>
        <v>86.724000000000004</v>
      </c>
      <c r="AZ132" s="28">
        <f t="shared" si="49"/>
        <v>18.45</v>
      </c>
      <c r="BA132" s="28">
        <f t="shared" si="50"/>
        <v>105.17400000000001</v>
      </c>
      <c r="BB132" s="28">
        <f t="shared" si="51"/>
        <v>9</v>
      </c>
      <c r="BC132" s="28">
        <f t="shared" si="52"/>
        <v>3</v>
      </c>
      <c r="BD132" s="28">
        <f t="shared" si="39"/>
        <v>9</v>
      </c>
      <c r="BE132" s="47"/>
      <c r="BF132" s="47"/>
      <c r="BG132" s="47"/>
      <c r="BH132" s="47"/>
      <c r="BI132" s="47"/>
    </row>
    <row r="133" spans="1:61" s="27" customFormat="1" hidden="1" x14ac:dyDescent="0.25">
      <c r="A133" s="28" t="s">
        <v>1216</v>
      </c>
      <c r="B133" s="28" t="s">
        <v>1286</v>
      </c>
      <c r="C133" s="28" t="s">
        <v>1287</v>
      </c>
      <c r="D133" s="44">
        <v>63.09375</v>
      </c>
      <c r="E133" s="28" t="s">
        <v>64</v>
      </c>
      <c r="F133" s="28">
        <v>10</v>
      </c>
      <c r="G133" s="28" t="s">
        <v>169</v>
      </c>
      <c r="H133" s="28">
        <v>7</v>
      </c>
      <c r="I133" s="28"/>
      <c r="J133" s="28"/>
      <c r="K133" s="28"/>
      <c r="L133" s="28"/>
      <c r="M133" s="31"/>
      <c r="N133" s="28">
        <f t="shared" si="42"/>
        <v>17</v>
      </c>
      <c r="O133" s="28">
        <f t="shared" si="43"/>
        <v>24.028124999999999</v>
      </c>
      <c r="P133" s="28">
        <v>3.6059999999999999</v>
      </c>
      <c r="Q133" s="28">
        <f t="shared" si="44"/>
        <v>86.06</v>
      </c>
      <c r="R133" s="28" t="s">
        <v>1288</v>
      </c>
      <c r="S133" s="28">
        <v>0.6</v>
      </c>
      <c r="T133" s="28">
        <f t="shared" si="45"/>
        <v>51.995999999999995</v>
      </c>
      <c r="U133" s="28">
        <v>75</v>
      </c>
      <c r="V133" s="46">
        <v>7.5</v>
      </c>
      <c r="W133" s="28" t="s">
        <v>1289</v>
      </c>
      <c r="X133" s="28">
        <v>2.4</v>
      </c>
      <c r="Y133" s="28"/>
      <c r="Z133" s="28"/>
      <c r="AA133" s="45"/>
      <c r="AB133" s="45"/>
      <c r="AC133" s="28">
        <f t="shared" si="46"/>
        <v>2.4</v>
      </c>
      <c r="AD133" s="28"/>
      <c r="AE133" s="28"/>
      <c r="AF133" s="28"/>
      <c r="AG133" s="28"/>
      <c r="AH133" s="28">
        <f t="shared" si="54"/>
        <v>0</v>
      </c>
      <c r="AI133" s="28" t="s">
        <v>1290</v>
      </c>
      <c r="AJ133" s="28" t="s">
        <v>1290</v>
      </c>
      <c r="AK133" s="28">
        <v>1.3</v>
      </c>
      <c r="AL133" s="28"/>
      <c r="AM133" s="28"/>
      <c r="AN133" s="28"/>
      <c r="AO133" s="28"/>
      <c r="AP133" s="28">
        <f t="shared" si="53"/>
        <v>1.3</v>
      </c>
      <c r="AQ133" s="28"/>
      <c r="AR133" s="28"/>
      <c r="AS133" s="28"/>
      <c r="AT133" s="28"/>
      <c r="AU133" s="28"/>
      <c r="AV133" s="28"/>
      <c r="AW133" s="28"/>
      <c r="AX133" s="31">
        <f t="shared" si="47"/>
        <v>0</v>
      </c>
      <c r="AY133" s="28">
        <f t="shared" si="48"/>
        <v>83.524124999999998</v>
      </c>
      <c r="AZ133" s="28">
        <f t="shared" si="49"/>
        <v>3.7</v>
      </c>
      <c r="BA133" s="28">
        <f t="shared" si="50"/>
        <v>87.224125000000001</v>
      </c>
      <c r="BB133" s="28">
        <f t="shared" ref="BB133:BB140" si="55">RANK(P133,P:P)</f>
        <v>42</v>
      </c>
      <c r="BC133" s="28">
        <f t="shared" ref="BC133:BC140" si="56">RANK(BA133,BA:BA)</f>
        <v>36</v>
      </c>
      <c r="BD133" s="28">
        <f t="shared" si="39"/>
        <v>38</v>
      </c>
      <c r="BE133" s="47"/>
      <c r="BF133" s="47"/>
      <c r="BG133" s="47"/>
      <c r="BH133" s="47"/>
      <c r="BI133" s="47"/>
    </row>
    <row r="134" spans="1:61" s="27" customFormat="1" hidden="1" x14ac:dyDescent="0.25">
      <c r="A134" s="28" t="s">
        <v>1216</v>
      </c>
      <c r="B134" s="28" t="s">
        <v>1291</v>
      </c>
      <c r="C134" s="28" t="s">
        <v>1292</v>
      </c>
      <c r="D134" s="44">
        <v>63.112499999999997</v>
      </c>
      <c r="E134" s="28" t="s">
        <v>64</v>
      </c>
      <c r="F134" s="28">
        <v>10</v>
      </c>
      <c r="G134" s="28" t="s">
        <v>64</v>
      </c>
      <c r="H134" s="28">
        <v>8</v>
      </c>
      <c r="I134" s="28">
        <v>5.7</v>
      </c>
      <c r="J134" s="28"/>
      <c r="K134" s="28"/>
      <c r="L134" s="28"/>
      <c r="M134" s="31"/>
      <c r="N134" s="28">
        <f t="shared" si="42"/>
        <v>23.7</v>
      </c>
      <c r="O134" s="28">
        <f t="shared" si="43"/>
        <v>26.043749999999999</v>
      </c>
      <c r="P134" s="28">
        <v>3.96</v>
      </c>
      <c r="Q134" s="28">
        <f t="shared" si="44"/>
        <v>89.6</v>
      </c>
      <c r="R134" s="28"/>
      <c r="S134" s="28"/>
      <c r="T134" s="28">
        <f t="shared" si="45"/>
        <v>53.76</v>
      </c>
      <c r="U134" s="28">
        <v>75.5</v>
      </c>
      <c r="V134" s="46">
        <v>7.55</v>
      </c>
      <c r="W134" s="28" t="s">
        <v>1293</v>
      </c>
      <c r="X134" s="28">
        <v>14.6</v>
      </c>
      <c r="Y134" s="28"/>
      <c r="Z134" s="28"/>
      <c r="AA134" s="45"/>
      <c r="AB134" s="45"/>
      <c r="AC134" s="28">
        <f t="shared" si="46"/>
        <v>14.6</v>
      </c>
      <c r="AD134" s="28"/>
      <c r="AE134" s="28"/>
      <c r="AF134" s="28"/>
      <c r="AG134" s="28"/>
      <c r="AH134" s="28">
        <f t="shared" si="54"/>
        <v>0</v>
      </c>
      <c r="AI134" s="53" t="s">
        <v>1294</v>
      </c>
      <c r="AJ134" s="28" t="s">
        <v>1295</v>
      </c>
      <c r="AK134" s="28">
        <v>2.9</v>
      </c>
      <c r="AL134" s="28" t="s">
        <v>194</v>
      </c>
      <c r="AM134" s="28">
        <v>0.2</v>
      </c>
      <c r="AN134" s="28"/>
      <c r="AO134" s="28"/>
      <c r="AP134" s="28">
        <f t="shared" si="53"/>
        <v>3.1</v>
      </c>
      <c r="AQ134" s="28"/>
      <c r="AR134" s="28"/>
      <c r="AS134" s="28"/>
      <c r="AT134" s="28"/>
      <c r="AU134" s="28"/>
      <c r="AV134" s="28"/>
      <c r="AW134" s="28"/>
      <c r="AX134" s="31">
        <f t="shared" si="47"/>
        <v>0</v>
      </c>
      <c r="AY134" s="28">
        <f t="shared" si="48"/>
        <v>87.353749999999991</v>
      </c>
      <c r="AZ134" s="28">
        <f t="shared" si="49"/>
        <v>17.7</v>
      </c>
      <c r="BA134" s="28">
        <f t="shared" si="50"/>
        <v>105.05374999999999</v>
      </c>
      <c r="BB134" s="28">
        <f t="shared" si="55"/>
        <v>23</v>
      </c>
      <c r="BC134" s="28">
        <f t="shared" si="56"/>
        <v>4</v>
      </c>
      <c r="BD134" s="28">
        <f t="shared" ref="BD134:BD140" si="57">RANK(T134,T:T)</f>
        <v>24</v>
      </c>
      <c r="BE134" s="47"/>
      <c r="BF134" s="47"/>
      <c r="BG134" s="47"/>
      <c r="BH134" s="47"/>
      <c r="BI134" s="47"/>
    </row>
    <row r="135" spans="1:61" s="27" customFormat="1" hidden="1" x14ac:dyDescent="0.25">
      <c r="A135" s="28" t="s">
        <v>1216</v>
      </c>
      <c r="B135" s="28" t="s">
        <v>1296</v>
      </c>
      <c r="C135" s="28" t="s">
        <v>1297</v>
      </c>
      <c r="D135" s="44">
        <v>63.06</v>
      </c>
      <c r="E135" s="28" t="s">
        <v>64</v>
      </c>
      <c r="F135" s="28">
        <v>10</v>
      </c>
      <c r="G135" s="28" t="s">
        <v>64</v>
      </c>
      <c r="H135" s="28">
        <v>8</v>
      </c>
      <c r="I135" s="28"/>
      <c r="J135" s="28"/>
      <c r="K135" s="28"/>
      <c r="L135" s="28"/>
      <c r="M135" s="31"/>
      <c r="N135" s="28">
        <f t="shared" si="42"/>
        <v>18</v>
      </c>
      <c r="O135" s="28">
        <f t="shared" si="43"/>
        <v>24.318000000000001</v>
      </c>
      <c r="P135" s="28">
        <v>3.056</v>
      </c>
      <c r="Q135" s="28">
        <f t="shared" si="44"/>
        <v>80.56</v>
      </c>
      <c r="R135" s="28"/>
      <c r="S135" s="28"/>
      <c r="T135" s="28">
        <f t="shared" si="45"/>
        <v>48.335999999999999</v>
      </c>
      <c r="U135" s="28">
        <v>75</v>
      </c>
      <c r="V135" s="46">
        <v>7.5</v>
      </c>
      <c r="W135" s="28"/>
      <c r="X135" s="28"/>
      <c r="Y135" s="28"/>
      <c r="Z135" s="28"/>
      <c r="AA135" s="45"/>
      <c r="AB135" s="45"/>
      <c r="AC135" s="28">
        <f t="shared" si="46"/>
        <v>0</v>
      </c>
      <c r="AD135" s="28"/>
      <c r="AE135" s="28"/>
      <c r="AF135" s="28"/>
      <c r="AG135" s="28"/>
      <c r="AH135" s="28">
        <f t="shared" si="54"/>
        <v>0</v>
      </c>
      <c r="AI135" s="28" t="s">
        <v>1298</v>
      </c>
      <c r="AJ135" s="28" t="s">
        <v>1298</v>
      </c>
      <c r="AK135" s="28">
        <v>0.1</v>
      </c>
      <c r="AL135" s="28"/>
      <c r="AM135" s="28"/>
      <c r="AN135" s="28"/>
      <c r="AO135" s="28"/>
      <c r="AP135" s="28">
        <f t="shared" si="53"/>
        <v>0.1</v>
      </c>
      <c r="AQ135" s="28"/>
      <c r="AR135" s="28"/>
      <c r="AS135" s="28"/>
      <c r="AT135" s="28"/>
      <c r="AU135" s="28"/>
      <c r="AV135" s="28"/>
      <c r="AW135" s="28"/>
      <c r="AX135" s="31">
        <f t="shared" si="47"/>
        <v>0</v>
      </c>
      <c r="AY135" s="28">
        <f t="shared" si="48"/>
        <v>80.153999999999996</v>
      </c>
      <c r="AZ135" s="28">
        <f t="shared" si="49"/>
        <v>0.1</v>
      </c>
      <c r="BA135" s="28">
        <f t="shared" si="50"/>
        <v>80.253999999999991</v>
      </c>
      <c r="BB135" s="28">
        <f t="shared" si="55"/>
        <v>77</v>
      </c>
      <c r="BC135" s="28">
        <f t="shared" si="56"/>
        <v>80</v>
      </c>
      <c r="BD135" s="28">
        <f t="shared" si="57"/>
        <v>77</v>
      </c>
      <c r="BE135" s="47"/>
      <c r="BF135" s="47"/>
      <c r="BG135" s="47"/>
      <c r="BH135" s="47"/>
      <c r="BI135" s="47"/>
    </row>
    <row r="136" spans="1:61" s="27" customFormat="1" hidden="1" x14ac:dyDescent="0.25">
      <c r="A136" s="28" t="s">
        <v>1216</v>
      </c>
      <c r="B136" s="28" t="s">
        <v>1299</v>
      </c>
      <c r="C136" s="28" t="s">
        <v>1300</v>
      </c>
      <c r="D136" s="44">
        <v>63.13</v>
      </c>
      <c r="E136" s="28" t="s">
        <v>64</v>
      </c>
      <c r="F136" s="28">
        <v>10</v>
      </c>
      <c r="G136" s="28" t="s">
        <v>64</v>
      </c>
      <c r="H136" s="28">
        <v>8</v>
      </c>
      <c r="I136" s="28">
        <v>7.5</v>
      </c>
      <c r="J136" s="28"/>
      <c r="K136" s="28"/>
      <c r="L136" s="28"/>
      <c r="M136" s="31"/>
      <c r="N136" s="28">
        <f t="shared" si="42"/>
        <v>25.5</v>
      </c>
      <c r="O136" s="28">
        <f t="shared" si="43"/>
        <v>26.588999999999999</v>
      </c>
      <c r="P136" s="28">
        <v>4.17</v>
      </c>
      <c r="Q136" s="28">
        <f t="shared" si="44"/>
        <v>91.7</v>
      </c>
      <c r="R136" s="28"/>
      <c r="S136" s="28"/>
      <c r="T136" s="28">
        <f t="shared" si="45"/>
        <v>55.02</v>
      </c>
      <c r="U136" s="28">
        <v>75</v>
      </c>
      <c r="V136" s="46">
        <v>7.5</v>
      </c>
      <c r="W136" s="28" t="s">
        <v>1301</v>
      </c>
      <c r="X136" s="28">
        <v>7.8</v>
      </c>
      <c r="Y136" s="28"/>
      <c r="Z136" s="28"/>
      <c r="AA136" s="45" t="s">
        <v>1302</v>
      </c>
      <c r="AB136" s="45">
        <v>4.53</v>
      </c>
      <c r="AC136" s="28">
        <v>12.3</v>
      </c>
      <c r="AD136" s="28"/>
      <c r="AE136" s="28"/>
      <c r="AF136" s="28"/>
      <c r="AG136" s="28"/>
      <c r="AH136" s="28">
        <f t="shared" si="54"/>
        <v>0</v>
      </c>
      <c r="AI136" s="28" t="s">
        <v>1303</v>
      </c>
      <c r="AJ136" s="28" t="s">
        <v>1303</v>
      </c>
      <c r="AK136" s="28">
        <v>1.7</v>
      </c>
      <c r="AL136" s="28"/>
      <c r="AM136" s="28"/>
      <c r="AN136" s="28"/>
      <c r="AO136" s="28"/>
      <c r="AP136" s="28">
        <f t="shared" si="53"/>
        <v>1.7</v>
      </c>
      <c r="AQ136" s="28"/>
      <c r="AR136" s="28"/>
      <c r="AS136" s="28"/>
      <c r="AT136" s="28" t="s">
        <v>1304</v>
      </c>
      <c r="AU136" s="28">
        <v>0.4</v>
      </c>
      <c r="AV136" s="28"/>
      <c r="AW136" s="28"/>
      <c r="AX136" s="31">
        <f t="shared" si="47"/>
        <v>0.4</v>
      </c>
      <c r="AY136" s="28">
        <f t="shared" si="48"/>
        <v>89.109000000000009</v>
      </c>
      <c r="AZ136" s="28">
        <f t="shared" si="49"/>
        <v>14.4</v>
      </c>
      <c r="BA136" s="28">
        <f t="shared" si="50"/>
        <v>103.50900000000001</v>
      </c>
      <c r="BB136" s="28">
        <f t="shared" si="55"/>
        <v>11</v>
      </c>
      <c r="BC136" s="28">
        <f t="shared" si="56"/>
        <v>8</v>
      </c>
      <c r="BD136" s="28">
        <f t="shared" si="57"/>
        <v>13</v>
      </c>
      <c r="BE136" s="47"/>
      <c r="BF136" s="47"/>
      <c r="BG136" s="47"/>
      <c r="BH136" s="47"/>
      <c r="BI136" s="47"/>
    </row>
    <row r="137" spans="1:61" s="27" customFormat="1" hidden="1" x14ac:dyDescent="0.25">
      <c r="A137" s="28" t="s">
        <v>1216</v>
      </c>
      <c r="B137" s="28" t="s">
        <v>1305</v>
      </c>
      <c r="C137" s="28" t="s">
        <v>1306</v>
      </c>
      <c r="D137" s="44">
        <v>61.876249999999999</v>
      </c>
      <c r="E137" s="28" t="s">
        <v>64</v>
      </c>
      <c r="F137" s="28">
        <v>10</v>
      </c>
      <c r="G137" s="28" t="s">
        <v>64</v>
      </c>
      <c r="H137" s="28">
        <v>8</v>
      </c>
      <c r="I137" s="28"/>
      <c r="J137" s="28"/>
      <c r="K137" s="28"/>
      <c r="L137" s="28"/>
      <c r="M137" s="31"/>
      <c r="N137" s="28">
        <f t="shared" si="42"/>
        <v>18</v>
      </c>
      <c r="O137" s="28">
        <f t="shared" si="43"/>
        <v>23.962875</v>
      </c>
      <c r="P137" s="28">
        <v>3.2069999999999999</v>
      </c>
      <c r="Q137" s="28">
        <f t="shared" si="44"/>
        <v>82.07</v>
      </c>
      <c r="R137" s="28"/>
      <c r="S137" s="28"/>
      <c r="T137" s="28">
        <f t="shared" si="45"/>
        <v>49.241999999999997</v>
      </c>
      <c r="U137" s="28">
        <v>71.5</v>
      </c>
      <c r="V137" s="46">
        <v>7.15</v>
      </c>
      <c r="X137" s="28"/>
      <c r="Y137" s="28"/>
      <c r="Z137" s="28"/>
      <c r="AA137" s="64"/>
      <c r="AB137" s="45"/>
      <c r="AC137" s="28">
        <f t="shared" si="46"/>
        <v>0</v>
      </c>
      <c r="AD137" s="28"/>
      <c r="AE137" s="28"/>
      <c r="AF137" s="28"/>
      <c r="AG137" s="28"/>
      <c r="AH137" s="28">
        <f t="shared" si="54"/>
        <v>0</v>
      </c>
      <c r="AI137" s="28"/>
      <c r="AJ137" s="28"/>
      <c r="AK137" s="28"/>
      <c r="AL137" s="28"/>
      <c r="AM137" s="28"/>
      <c r="AN137" s="28"/>
      <c r="AO137" s="28"/>
      <c r="AP137" s="28">
        <f t="shared" si="53"/>
        <v>0</v>
      </c>
      <c r="AQ137" s="28"/>
      <c r="AR137" s="28"/>
      <c r="AS137" s="28"/>
      <c r="AT137" s="28"/>
      <c r="AU137" s="28"/>
      <c r="AV137" s="28"/>
      <c r="AW137" s="28"/>
      <c r="AX137" s="31">
        <f t="shared" si="47"/>
        <v>0</v>
      </c>
      <c r="AY137" s="28">
        <f t="shared" si="48"/>
        <v>80.354875000000007</v>
      </c>
      <c r="AZ137" s="28">
        <f t="shared" si="49"/>
        <v>0</v>
      </c>
      <c r="BA137" s="28">
        <f t="shared" si="50"/>
        <v>80.354875000000007</v>
      </c>
      <c r="BB137" s="28">
        <f t="shared" si="55"/>
        <v>67</v>
      </c>
      <c r="BC137" s="28">
        <f t="shared" si="56"/>
        <v>79</v>
      </c>
      <c r="BD137" s="28">
        <f t="shared" si="57"/>
        <v>67</v>
      </c>
      <c r="BE137" s="47"/>
      <c r="BF137" s="47"/>
      <c r="BG137" s="47"/>
      <c r="BH137" s="47"/>
      <c r="BI137" s="47"/>
    </row>
    <row r="138" spans="1:61" s="27" customFormat="1" hidden="1" x14ac:dyDescent="0.25">
      <c r="A138" s="28" t="s">
        <v>1216</v>
      </c>
      <c r="B138" s="28" t="s">
        <v>1307</v>
      </c>
      <c r="C138" s="28" t="s">
        <v>1308</v>
      </c>
      <c r="D138" s="44">
        <v>63.097499999999997</v>
      </c>
      <c r="E138" s="28" t="s">
        <v>64</v>
      </c>
      <c r="F138" s="28">
        <v>10</v>
      </c>
      <c r="G138" s="28" t="s">
        <v>64</v>
      </c>
      <c r="H138" s="28">
        <v>8</v>
      </c>
      <c r="I138" s="28"/>
      <c r="J138" s="28"/>
      <c r="K138" s="28"/>
      <c r="L138" s="28"/>
      <c r="M138" s="31"/>
      <c r="N138" s="28">
        <f t="shared" si="42"/>
        <v>18</v>
      </c>
      <c r="O138" s="28">
        <f t="shared" si="43"/>
        <v>24.329249999999998</v>
      </c>
      <c r="P138" s="28">
        <v>3.27</v>
      </c>
      <c r="Q138" s="28">
        <f t="shared" si="44"/>
        <v>82.7</v>
      </c>
      <c r="R138" s="28"/>
      <c r="S138" s="28"/>
      <c r="T138" s="28">
        <f t="shared" si="45"/>
        <v>49.62</v>
      </c>
      <c r="U138" s="28">
        <v>75</v>
      </c>
      <c r="V138" s="46">
        <v>7.5</v>
      </c>
      <c r="W138" s="28"/>
      <c r="X138" s="28"/>
      <c r="Y138" s="28"/>
      <c r="Z138" s="28"/>
      <c r="AA138" s="45"/>
      <c r="AB138" s="45"/>
      <c r="AC138" s="28">
        <f t="shared" si="46"/>
        <v>0</v>
      </c>
      <c r="AD138" s="28"/>
      <c r="AE138" s="28"/>
      <c r="AF138" s="28"/>
      <c r="AG138" s="28"/>
      <c r="AH138" s="28">
        <f t="shared" si="54"/>
        <v>0</v>
      </c>
      <c r="AI138" s="28" t="s">
        <v>1309</v>
      </c>
      <c r="AJ138" s="28" t="s">
        <v>1309</v>
      </c>
      <c r="AK138" s="28">
        <v>2</v>
      </c>
      <c r="AL138" s="28"/>
      <c r="AM138" s="28"/>
      <c r="AN138" s="28"/>
      <c r="AO138" s="28"/>
      <c r="AP138" s="28">
        <f t="shared" si="53"/>
        <v>2</v>
      </c>
      <c r="AQ138" s="28"/>
      <c r="AR138" s="28"/>
      <c r="AS138" s="28"/>
      <c r="AT138" s="28"/>
      <c r="AU138" s="28"/>
      <c r="AV138" s="28"/>
      <c r="AW138" s="28"/>
      <c r="AX138" s="31">
        <f t="shared" si="47"/>
        <v>0</v>
      </c>
      <c r="AY138" s="28">
        <f t="shared" si="48"/>
        <v>81.449249999999992</v>
      </c>
      <c r="AZ138" s="28">
        <f t="shared" si="49"/>
        <v>2</v>
      </c>
      <c r="BA138" s="28">
        <f t="shared" si="50"/>
        <v>83.449249999999992</v>
      </c>
      <c r="BB138" s="28">
        <f t="shared" si="55"/>
        <v>59</v>
      </c>
      <c r="BC138" s="28">
        <f t="shared" si="56"/>
        <v>55</v>
      </c>
      <c r="BD138" s="28">
        <f t="shared" si="57"/>
        <v>59</v>
      </c>
      <c r="BE138" s="47"/>
      <c r="BF138" s="47"/>
      <c r="BG138" s="47"/>
      <c r="BH138" s="47"/>
      <c r="BI138" s="47"/>
    </row>
    <row r="139" spans="1:61" s="27" customFormat="1" hidden="1" x14ac:dyDescent="0.25">
      <c r="A139" s="28" t="s">
        <v>1216</v>
      </c>
      <c r="B139" s="28" t="s">
        <v>1310</v>
      </c>
      <c r="C139" s="28" t="s">
        <v>1311</v>
      </c>
      <c r="D139" s="44">
        <v>63.077500000000001</v>
      </c>
      <c r="E139" s="28" t="s">
        <v>64</v>
      </c>
      <c r="F139" s="28">
        <v>10</v>
      </c>
      <c r="G139" s="28" t="s">
        <v>64</v>
      </c>
      <c r="H139" s="28">
        <v>8</v>
      </c>
      <c r="I139" s="28">
        <v>2.0249999999999999</v>
      </c>
      <c r="J139" s="28"/>
      <c r="K139" s="28"/>
      <c r="L139" s="28"/>
      <c r="M139" s="31"/>
      <c r="N139" s="28">
        <f t="shared" si="42"/>
        <v>20.024999999999999</v>
      </c>
      <c r="O139" s="28">
        <f t="shared" si="43"/>
        <v>24.930749999999996</v>
      </c>
      <c r="P139" s="28">
        <v>3.4380000000000002</v>
      </c>
      <c r="Q139" s="28">
        <f t="shared" si="44"/>
        <v>84.38</v>
      </c>
      <c r="R139" s="28"/>
      <c r="S139" s="28"/>
      <c r="T139" s="28">
        <f t="shared" si="45"/>
        <v>50.627999999999993</v>
      </c>
      <c r="U139" s="28">
        <v>75</v>
      </c>
      <c r="V139" s="46">
        <v>7.5</v>
      </c>
      <c r="W139" s="28"/>
      <c r="X139" s="28"/>
      <c r="Y139" s="28"/>
      <c r="Z139" s="28"/>
      <c r="AA139" s="45" t="s">
        <v>1312</v>
      </c>
      <c r="AB139" s="45">
        <v>0.9</v>
      </c>
      <c r="AC139" s="28">
        <f t="shared" si="46"/>
        <v>0.9</v>
      </c>
      <c r="AD139" s="28"/>
      <c r="AE139" s="28"/>
      <c r="AF139" s="28"/>
      <c r="AG139" s="28"/>
      <c r="AH139" s="28">
        <f t="shared" si="54"/>
        <v>0</v>
      </c>
      <c r="AI139" s="28"/>
      <c r="AJ139" s="28"/>
      <c r="AK139" s="28"/>
      <c r="AL139" s="28"/>
      <c r="AM139" s="28"/>
      <c r="AN139" s="28"/>
      <c r="AO139" s="28"/>
      <c r="AP139" s="28">
        <f t="shared" si="53"/>
        <v>0</v>
      </c>
      <c r="AQ139" s="28"/>
      <c r="AR139" s="28"/>
      <c r="AS139" s="28"/>
      <c r="AT139" s="28"/>
      <c r="AU139" s="28"/>
      <c r="AV139" s="28"/>
      <c r="AW139" s="28"/>
      <c r="AX139" s="31">
        <f t="shared" si="47"/>
        <v>0</v>
      </c>
      <c r="AY139" s="28">
        <f t="shared" si="48"/>
        <v>83.058749999999989</v>
      </c>
      <c r="AZ139" s="28">
        <f t="shared" si="49"/>
        <v>0.9</v>
      </c>
      <c r="BA139" s="28">
        <f t="shared" si="50"/>
        <v>83.958749999999995</v>
      </c>
      <c r="BB139" s="28">
        <f t="shared" si="55"/>
        <v>50</v>
      </c>
      <c r="BC139" s="28">
        <f t="shared" si="56"/>
        <v>50</v>
      </c>
      <c r="BD139" s="28">
        <f t="shared" si="57"/>
        <v>50</v>
      </c>
      <c r="BE139" s="47"/>
      <c r="BF139" s="47"/>
      <c r="BG139" s="47"/>
      <c r="BH139" s="47"/>
      <c r="BI139" s="47"/>
    </row>
    <row r="140" spans="1:61" s="27" customFormat="1" hidden="1" x14ac:dyDescent="0.25">
      <c r="A140" s="31" t="s">
        <v>1216</v>
      </c>
      <c r="B140" s="31" t="s">
        <v>1313</v>
      </c>
      <c r="C140" s="31" t="s">
        <v>1314</v>
      </c>
      <c r="D140" s="31">
        <v>63.142499999999998</v>
      </c>
      <c r="E140" s="31" t="s">
        <v>64</v>
      </c>
      <c r="F140" s="31">
        <v>10</v>
      </c>
      <c r="G140" s="31" t="s">
        <v>169</v>
      </c>
      <c r="H140" s="31">
        <v>7</v>
      </c>
      <c r="I140" s="31">
        <v>0.82499999999999996</v>
      </c>
      <c r="J140" s="31"/>
      <c r="K140" s="31"/>
      <c r="L140" s="31"/>
      <c r="M140" s="31"/>
      <c r="N140" s="31">
        <f t="shared" si="42"/>
        <v>17.824999999999999</v>
      </c>
      <c r="O140" s="31">
        <f t="shared" si="43"/>
        <v>24.29025</v>
      </c>
      <c r="P140" s="31">
        <v>3.3490000000000002</v>
      </c>
      <c r="Q140" s="31">
        <f t="shared" si="44"/>
        <v>83.490000000000009</v>
      </c>
      <c r="R140" s="31"/>
      <c r="S140" s="31"/>
      <c r="T140" s="31">
        <f t="shared" si="45"/>
        <v>50.094000000000001</v>
      </c>
      <c r="U140" s="31">
        <v>60</v>
      </c>
      <c r="V140" s="54">
        <v>6</v>
      </c>
      <c r="W140" s="31"/>
      <c r="X140" s="31"/>
      <c r="Y140" s="31"/>
      <c r="Z140" s="31"/>
      <c r="AA140" s="50"/>
      <c r="AB140" s="50"/>
      <c r="AC140" s="31">
        <f t="shared" si="46"/>
        <v>0</v>
      </c>
      <c r="AE140" s="31"/>
      <c r="AF140" s="31"/>
      <c r="AG140" s="31"/>
      <c r="AH140" s="31">
        <f t="shared" si="54"/>
        <v>0</v>
      </c>
      <c r="AI140" s="31" t="s">
        <v>153</v>
      </c>
      <c r="AJ140" s="31" t="s">
        <v>153</v>
      </c>
      <c r="AK140" s="31">
        <v>0.5</v>
      </c>
      <c r="AL140" s="31"/>
      <c r="AM140" s="31"/>
      <c r="AN140" s="31"/>
      <c r="AO140" s="31"/>
      <c r="AP140" s="31">
        <f t="shared" si="53"/>
        <v>0.5</v>
      </c>
      <c r="AQ140" s="31"/>
      <c r="AR140" s="31"/>
      <c r="AS140" s="31"/>
      <c r="AT140" s="31"/>
      <c r="AU140" s="31"/>
      <c r="AV140" s="31"/>
      <c r="AW140" s="31"/>
      <c r="AX140" s="31">
        <f t="shared" si="47"/>
        <v>0</v>
      </c>
      <c r="AY140" s="31">
        <f t="shared" si="48"/>
        <v>80.384250000000009</v>
      </c>
      <c r="AZ140" s="31">
        <f t="shared" si="49"/>
        <v>0.5</v>
      </c>
      <c r="BA140" s="31">
        <f t="shared" si="50"/>
        <v>80.884250000000009</v>
      </c>
      <c r="BB140" s="31">
        <f t="shared" si="55"/>
        <v>57</v>
      </c>
      <c r="BC140" s="31">
        <f t="shared" si="56"/>
        <v>74</v>
      </c>
      <c r="BD140" s="28">
        <f t="shared" si="57"/>
        <v>57</v>
      </c>
    </row>
    <row r="141" spans="1:61" x14ac:dyDescent="0.25">
      <c r="A141" s="1"/>
      <c r="B141" s="1"/>
      <c r="C141" s="25"/>
      <c r="D141" s="1"/>
      <c r="E141" s="1"/>
      <c r="F141" s="1"/>
      <c r="G141" s="1"/>
      <c r="H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B141" s="1"/>
      <c r="AC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R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 x14ac:dyDescent="0.25">
      <c r="A142" s="1"/>
      <c r="B142" s="1"/>
      <c r="C142" s="25"/>
      <c r="D142" s="1"/>
      <c r="E142" s="1"/>
      <c r="F142" s="1"/>
      <c r="G142" s="1"/>
      <c r="H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R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 x14ac:dyDescent="0.25">
      <c r="A143" s="1"/>
      <c r="B143" s="1"/>
      <c r="C143" s="25"/>
      <c r="D143" s="1"/>
      <c r="E143" s="1"/>
      <c r="F143" s="1"/>
      <c r="G143" s="1"/>
      <c r="H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R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 x14ac:dyDescent="0.25">
      <c r="A144" s="1"/>
      <c r="B144" s="1"/>
      <c r="C144" s="25"/>
      <c r="D144" s="1"/>
      <c r="E144" s="1"/>
      <c r="F144" s="1"/>
      <c r="G144" s="1"/>
      <c r="H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R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 x14ac:dyDescent="0.25">
      <c r="A145" s="1"/>
      <c r="B145" s="1"/>
      <c r="C145" s="25"/>
      <c r="D145" s="1"/>
      <c r="E145" s="1"/>
      <c r="F145" s="1"/>
      <c r="G145" s="1"/>
      <c r="H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R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x14ac:dyDescent="0.25">
      <c r="A146" s="1"/>
      <c r="B146" s="1"/>
      <c r="C146" s="25"/>
      <c r="D146" s="1"/>
      <c r="E146" s="1"/>
      <c r="F146" s="1"/>
      <c r="G146" s="1"/>
      <c r="H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R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 x14ac:dyDescent="0.25">
      <c r="A147" s="1"/>
      <c r="B147" s="1"/>
      <c r="C147" s="25"/>
      <c r="D147" s="1"/>
      <c r="E147" s="1"/>
      <c r="F147" s="1"/>
      <c r="G147" s="1"/>
      <c r="H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R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 x14ac:dyDescent="0.25">
      <c r="A148" s="1"/>
      <c r="B148" s="1"/>
      <c r="C148" s="25"/>
      <c r="D148" s="1"/>
      <c r="E148" s="1"/>
      <c r="F148" s="1"/>
      <c r="G148" s="1"/>
      <c r="H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R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x14ac:dyDescent="0.25">
      <c r="A149" s="1"/>
      <c r="B149" s="1"/>
      <c r="C149" s="25"/>
      <c r="D149" s="1"/>
      <c r="E149" s="1"/>
      <c r="F149" s="1"/>
      <c r="G149" s="1"/>
      <c r="H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R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 x14ac:dyDescent="0.25">
      <c r="A150" s="1"/>
      <c r="B150" s="1"/>
      <c r="C150" s="25"/>
      <c r="D150" s="1"/>
      <c r="E150" s="1"/>
      <c r="F150" s="1"/>
      <c r="G150" s="1"/>
      <c r="H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R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 x14ac:dyDescent="0.25">
      <c r="A151" s="1"/>
      <c r="B151" s="1"/>
      <c r="C151" s="25"/>
      <c r="D151" s="1"/>
      <c r="E151" s="1"/>
      <c r="F151" s="1"/>
      <c r="G151" s="1"/>
      <c r="H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R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 x14ac:dyDescent="0.25">
      <c r="A152" s="1"/>
      <c r="B152" s="1"/>
      <c r="C152" s="25"/>
      <c r="D152" s="1"/>
      <c r="E152" s="1"/>
      <c r="F152" s="1"/>
      <c r="G152" s="1"/>
      <c r="H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R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 x14ac:dyDescent="0.25">
      <c r="A153" s="1"/>
      <c r="B153" s="1"/>
      <c r="C153" s="25"/>
      <c r="D153" s="1"/>
      <c r="E153" s="1"/>
      <c r="F153" s="1"/>
      <c r="G153" s="1"/>
      <c r="H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R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x14ac:dyDescent="0.25">
      <c r="A154" s="1"/>
      <c r="B154" s="1"/>
      <c r="C154" s="25"/>
      <c r="D154" s="1"/>
      <c r="E154" s="1"/>
      <c r="F154" s="1"/>
      <c r="G154" s="1"/>
      <c r="H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R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 x14ac:dyDescent="0.25">
      <c r="A155" s="1"/>
      <c r="B155" s="1"/>
      <c r="C155" s="25"/>
      <c r="D155" s="1"/>
      <c r="E155" s="1"/>
      <c r="F155" s="1"/>
      <c r="G155" s="1"/>
      <c r="H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R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 x14ac:dyDescent="0.25">
      <c r="A156" s="1"/>
      <c r="B156" s="1"/>
      <c r="C156" s="25"/>
      <c r="D156" s="1"/>
      <c r="E156" s="1"/>
      <c r="F156" s="1"/>
      <c r="G156" s="1"/>
      <c r="H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R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 x14ac:dyDescent="0.25">
      <c r="A157" s="1"/>
      <c r="B157" s="1"/>
      <c r="C157" s="25"/>
      <c r="D157" s="1"/>
      <c r="E157" s="1"/>
      <c r="F157" s="1"/>
      <c r="G157" s="1"/>
      <c r="H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R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 x14ac:dyDescent="0.25">
      <c r="A158" s="1"/>
      <c r="B158" s="1"/>
      <c r="C158" s="25"/>
      <c r="D158" s="1"/>
      <c r="E158" s="1"/>
      <c r="F158" s="1"/>
      <c r="G158" s="1"/>
      <c r="H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R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 x14ac:dyDescent="0.25">
      <c r="A159" s="1"/>
      <c r="B159" s="1"/>
      <c r="C159" s="25"/>
      <c r="D159" s="1"/>
      <c r="E159" s="1"/>
      <c r="F159" s="1"/>
      <c r="G159" s="1"/>
      <c r="H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R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 x14ac:dyDescent="0.25">
      <c r="A160" s="1"/>
      <c r="B160" s="1"/>
      <c r="C160" s="25"/>
      <c r="D160" s="1"/>
      <c r="E160" s="1"/>
      <c r="F160" s="1"/>
      <c r="G160" s="1"/>
      <c r="H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R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 x14ac:dyDescent="0.25">
      <c r="A161" s="1"/>
      <c r="B161" s="1"/>
      <c r="C161" s="25"/>
      <c r="D161" s="1"/>
      <c r="E161" s="1"/>
      <c r="F161" s="1"/>
      <c r="G161" s="1"/>
      <c r="H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R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 x14ac:dyDescent="0.25">
      <c r="A162" s="1"/>
      <c r="B162" s="1"/>
      <c r="C162" s="25"/>
      <c r="D162" s="1"/>
      <c r="E162" s="1"/>
      <c r="F162" s="1"/>
      <c r="G162" s="1"/>
      <c r="H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R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 x14ac:dyDescent="0.25">
      <c r="A163" s="1"/>
      <c r="B163" s="1"/>
      <c r="C163" s="25"/>
      <c r="D163" s="1"/>
      <c r="E163" s="1"/>
      <c r="F163" s="1"/>
      <c r="G163" s="1"/>
      <c r="H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R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x14ac:dyDescent="0.25">
      <c r="A164" s="1"/>
      <c r="B164" s="1"/>
      <c r="C164" s="25"/>
      <c r="D164" s="1"/>
      <c r="E164" s="1"/>
      <c r="F164" s="1"/>
      <c r="G164" s="1"/>
      <c r="H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R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 x14ac:dyDescent="0.25">
      <c r="A165" s="1"/>
      <c r="B165" s="1"/>
      <c r="C165" s="25"/>
      <c r="D165" s="1"/>
      <c r="E165" s="1"/>
      <c r="F165" s="1"/>
      <c r="G165" s="1"/>
      <c r="H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R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 x14ac:dyDescent="0.25">
      <c r="A166" s="1"/>
      <c r="B166" s="1"/>
      <c r="C166" s="25"/>
      <c r="D166" s="1"/>
      <c r="E166" s="1"/>
      <c r="F166" s="1"/>
      <c r="G166" s="1"/>
      <c r="H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R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 x14ac:dyDescent="0.25">
      <c r="A167" s="1"/>
      <c r="B167" s="1"/>
      <c r="C167" s="25"/>
      <c r="D167" s="1"/>
      <c r="E167" s="1"/>
      <c r="F167" s="1"/>
      <c r="G167" s="1"/>
      <c r="H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R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 x14ac:dyDescent="0.25">
      <c r="A168" s="1"/>
      <c r="B168" s="1"/>
      <c r="C168" s="25"/>
      <c r="D168" s="1"/>
      <c r="E168" s="1"/>
      <c r="F168" s="1"/>
      <c r="G168" s="1"/>
      <c r="H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R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 x14ac:dyDescent="0.25">
      <c r="A169" s="1"/>
      <c r="B169" s="1"/>
      <c r="C169" s="25"/>
      <c r="D169" s="1"/>
      <c r="E169" s="1"/>
      <c r="F169" s="1"/>
      <c r="G169" s="1"/>
      <c r="H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R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 x14ac:dyDescent="0.25">
      <c r="A170" s="1"/>
      <c r="B170" s="1"/>
      <c r="C170" s="25"/>
      <c r="D170" s="1"/>
      <c r="E170" s="1"/>
      <c r="F170" s="1"/>
      <c r="G170" s="1"/>
      <c r="H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R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 x14ac:dyDescent="0.25">
      <c r="A171" s="1"/>
      <c r="B171" s="1"/>
      <c r="C171" s="25"/>
      <c r="D171" s="1"/>
      <c r="E171" s="1"/>
      <c r="F171" s="1"/>
      <c r="G171" s="1"/>
      <c r="H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R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x14ac:dyDescent="0.25">
      <c r="A172" s="1"/>
      <c r="B172" s="1"/>
      <c r="C172" s="25"/>
      <c r="D172" s="1"/>
      <c r="E172" s="1"/>
      <c r="F172" s="1"/>
      <c r="G172" s="1"/>
      <c r="H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R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 x14ac:dyDescent="0.25">
      <c r="A173" s="1"/>
      <c r="B173" s="1"/>
      <c r="C173" s="25"/>
      <c r="D173" s="1"/>
      <c r="E173" s="1"/>
      <c r="F173" s="1"/>
      <c r="G173" s="1"/>
      <c r="H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R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 x14ac:dyDescent="0.25">
      <c r="A174" s="1"/>
      <c r="B174" s="1"/>
      <c r="C174" s="25"/>
      <c r="D174" s="1"/>
      <c r="E174" s="1"/>
      <c r="F174" s="1"/>
      <c r="G174" s="1"/>
      <c r="H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R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x14ac:dyDescent="0.25">
      <c r="A175" s="1"/>
      <c r="B175" s="1"/>
      <c r="C175" s="25"/>
      <c r="D175" s="1"/>
      <c r="E175" s="1"/>
      <c r="F175" s="1"/>
      <c r="G175" s="1"/>
      <c r="H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R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 x14ac:dyDescent="0.25">
      <c r="A176" s="1"/>
      <c r="B176" s="1"/>
      <c r="C176" s="25"/>
      <c r="D176" s="1"/>
      <c r="E176" s="1"/>
      <c r="F176" s="1"/>
      <c r="G176" s="1"/>
      <c r="H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R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 x14ac:dyDescent="0.25">
      <c r="A177" s="1"/>
      <c r="B177" s="1"/>
      <c r="C177" s="25"/>
      <c r="D177" s="1"/>
      <c r="E177" s="1"/>
      <c r="F177" s="1"/>
      <c r="G177" s="1"/>
      <c r="H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R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x14ac:dyDescent="0.25">
      <c r="A178" s="1"/>
      <c r="B178" s="1"/>
      <c r="C178" s="25"/>
      <c r="D178" s="1"/>
      <c r="E178" s="1"/>
      <c r="F178" s="1"/>
      <c r="G178" s="1"/>
      <c r="H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R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 x14ac:dyDescent="0.25">
      <c r="A179" s="1"/>
      <c r="B179" s="1"/>
      <c r="C179" s="25"/>
      <c r="D179" s="1"/>
      <c r="E179" s="1"/>
      <c r="F179" s="1"/>
      <c r="G179" s="1"/>
      <c r="H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R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 x14ac:dyDescent="0.25">
      <c r="A180" s="1"/>
      <c r="B180" s="1"/>
      <c r="C180" s="25"/>
      <c r="D180" s="1"/>
      <c r="E180" s="1"/>
      <c r="F180" s="1"/>
      <c r="G180" s="1"/>
      <c r="H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R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x14ac:dyDescent="0.25">
      <c r="A181" s="1"/>
      <c r="B181" s="1"/>
      <c r="C181" s="25"/>
      <c r="D181" s="1"/>
      <c r="E181" s="1"/>
      <c r="F181" s="1"/>
      <c r="G181" s="1"/>
      <c r="H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R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x14ac:dyDescent="0.25">
      <c r="A182" s="1"/>
      <c r="B182" s="1"/>
      <c r="C182" s="25"/>
      <c r="D182" s="1"/>
      <c r="E182" s="1"/>
      <c r="F182" s="1"/>
      <c r="G182" s="1"/>
      <c r="H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R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x14ac:dyDescent="0.25">
      <c r="A183" s="1"/>
      <c r="B183" s="1"/>
      <c r="C183" s="25"/>
      <c r="D183" s="1"/>
      <c r="E183" s="1"/>
      <c r="F183" s="1"/>
      <c r="G183" s="1"/>
      <c r="H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R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</row>
    <row r="184" spans="1:61" x14ac:dyDescent="0.25">
      <c r="A184" s="1"/>
      <c r="B184" s="1"/>
      <c r="C184" s="25"/>
      <c r="D184" s="1"/>
      <c r="E184" s="1"/>
      <c r="F184" s="1"/>
      <c r="G184" s="1"/>
      <c r="H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R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 x14ac:dyDescent="0.25">
      <c r="A185" s="1"/>
      <c r="B185" s="1"/>
      <c r="C185" s="25"/>
      <c r="D185" s="1"/>
      <c r="E185" s="1"/>
      <c r="F185" s="1"/>
      <c r="G185" s="1"/>
      <c r="H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R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 x14ac:dyDescent="0.25">
      <c r="A186" s="1"/>
      <c r="B186" s="1"/>
      <c r="C186" s="25"/>
      <c r="D186" s="1"/>
      <c r="E186" s="1"/>
      <c r="F186" s="1"/>
      <c r="G186" s="1"/>
      <c r="H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R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 x14ac:dyDescent="0.25">
      <c r="A187" s="1"/>
      <c r="B187" s="1"/>
      <c r="C187" s="25"/>
      <c r="D187" s="1"/>
      <c r="E187" s="1"/>
      <c r="F187" s="1"/>
      <c r="G187" s="1"/>
      <c r="H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R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 x14ac:dyDescent="0.25">
      <c r="A188" s="1"/>
      <c r="B188" s="1"/>
      <c r="C188" s="25"/>
      <c r="D188" s="1"/>
      <c r="E188" s="1"/>
      <c r="F188" s="1"/>
      <c r="G188" s="1"/>
      <c r="H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R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 x14ac:dyDescent="0.25">
      <c r="A189" s="1"/>
      <c r="B189" s="1"/>
      <c r="C189" s="25"/>
      <c r="D189" s="1"/>
      <c r="E189" s="1"/>
      <c r="F189" s="1"/>
      <c r="G189" s="1"/>
      <c r="H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R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 x14ac:dyDescent="0.25">
      <c r="A190" s="1"/>
      <c r="B190" s="1"/>
      <c r="C190" s="25"/>
      <c r="D190" s="1"/>
      <c r="E190" s="1"/>
      <c r="F190" s="1"/>
      <c r="G190" s="1"/>
      <c r="H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R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 x14ac:dyDescent="0.25">
      <c r="A191" s="1"/>
      <c r="B191" s="1"/>
      <c r="C191" s="25"/>
      <c r="D191" s="1"/>
      <c r="E191" s="1"/>
      <c r="F191" s="1"/>
      <c r="G191" s="1"/>
      <c r="H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R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x14ac:dyDescent="0.25">
      <c r="A192" s="1"/>
      <c r="B192" s="1"/>
      <c r="C192" s="25"/>
      <c r="D192" s="1"/>
      <c r="E192" s="1"/>
      <c r="F192" s="1"/>
      <c r="G192" s="1"/>
      <c r="H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R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 x14ac:dyDescent="0.25">
      <c r="A193" s="1"/>
      <c r="B193" s="1"/>
      <c r="C193" s="25"/>
      <c r="D193" s="1"/>
      <c r="E193" s="1"/>
      <c r="F193" s="1"/>
      <c r="G193" s="1"/>
      <c r="H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R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 x14ac:dyDescent="0.25">
      <c r="A194" s="1"/>
      <c r="B194" s="1"/>
      <c r="C194" s="25"/>
      <c r="D194" s="1"/>
      <c r="E194" s="1"/>
      <c r="F194" s="1"/>
      <c r="G194" s="1"/>
      <c r="H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R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x14ac:dyDescent="0.25">
      <c r="A195" s="1"/>
      <c r="B195" s="1"/>
      <c r="C195" s="25"/>
      <c r="D195" s="1"/>
      <c r="E195" s="1"/>
      <c r="F195" s="1"/>
      <c r="G195" s="1"/>
      <c r="H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R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 x14ac:dyDescent="0.25">
      <c r="A196" s="1"/>
      <c r="B196" s="1"/>
      <c r="C196" s="25"/>
      <c r="D196" s="1"/>
      <c r="E196" s="1"/>
      <c r="F196" s="1"/>
      <c r="G196" s="1"/>
      <c r="H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R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 x14ac:dyDescent="0.25">
      <c r="A197" s="1"/>
      <c r="B197" s="1"/>
      <c r="C197" s="25"/>
      <c r="D197" s="1"/>
      <c r="E197" s="1"/>
      <c r="F197" s="1"/>
      <c r="G197" s="1"/>
      <c r="H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R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x14ac:dyDescent="0.25">
      <c r="A198" s="1"/>
      <c r="B198" s="1"/>
      <c r="C198" s="25"/>
      <c r="D198" s="1"/>
      <c r="E198" s="1"/>
      <c r="F198" s="1"/>
      <c r="G198" s="1"/>
      <c r="H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R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 x14ac:dyDescent="0.25">
      <c r="A199" s="1"/>
      <c r="B199" s="1"/>
      <c r="C199" s="25"/>
      <c r="D199" s="1"/>
      <c r="E199" s="1"/>
      <c r="F199" s="1"/>
      <c r="G199" s="1"/>
      <c r="H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R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 x14ac:dyDescent="0.25">
      <c r="A200" s="1"/>
      <c r="B200" s="1"/>
      <c r="C200" s="25"/>
      <c r="D200" s="1"/>
      <c r="E200" s="1"/>
      <c r="F200" s="1"/>
      <c r="G200" s="1"/>
      <c r="H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R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 x14ac:dyDescent="0.25">
      <c r="A201" s="1"/>
      <c r="B201" s="1"/>
      <c r="C201" s="25"/>
      <c r="D201" s="1"/>
      <c r="E201" s="1"/>
      <c r="F201" s="1"/>
      <c r="G201" s="1"/>
      <c r="H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R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x14ac:dyDescent="0.25">
      <c r="A202" s="1"/>
      <c r="B202" s="1"/>
      <c r="C202" s="25"/>
      <c r="D202" s="1"/>
      <c r="E202" s="1"/>
      <c r="F202" s="1"/>
      <c r="G202" s="1"/>
      <c r="H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R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 x14ac:dyDescent="0.25">
      <c r="A203" s="1"/>
      <c r="B203" s="1"/>
      <c r="C203" s="25"/>
      <c r="D203" s="1"/>
      <c r="E203" s="1"/>
      <c r="F203" s="1"/>
      <c r="G203" s="1"/>
      <c r="H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R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x14ac:dyDescent="0.25">
      <c r="A204" s="1"/>
      <c r="B204" s="1"/>
      <c r="C204" s="25"/>
      <c r="D204" s="1"/>
      <c r="E204" s="1"/>
      <c r="F204" s="1"/>
      <c r="G204" s="1"/>
      <c r="H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R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x14ac:dyDescent="0.25">
      <c r="A205" s="1"/>
      <c r="B205" s="1"/>
      <c r="C205" s="25"/>
      <c r="D205" s="1"/>
      <c r="E205" s="1"/>
      <c r="F205" s="1"/>
      <c r="G205" s="1"/>
      <c r="H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R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 x14ac:dyDescent="0.25">
      <c r="A206" s="1"/>
      <c r="B206" s="1"/>
      <c r="C206" s="25"/>
      <c r="D206" s="1"/>
      <c r="E206" s="1"/>
      <c r="F206" s="1"/>
      <c r="G206" s="1"/>
      <c r="H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R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x14ac:dyDescent="0.25">
      <c r="A207" s="1"/>
      <c r="B207" s="1"/>
      <c r="C207" s="25"/>
      <c r="D207" s="1"/>
      <c r="E207" s="1"/>
      <c r="F207" s="1"/>
      <c r="G207" s="1"/>
      <c r="H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R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 x14ac:dyDescent="0.25">
      <c r="A208" s="1"/>
      <c r="B208" s="1"/>
      <c r="C208" s="25"/>
      <c r="D208" s="1"/>
      <c r="E208" s="1"/>
      <c r="F208" s="1"/>
      <c r="G208" s="1"/>
      <c r="H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R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 x14ac:dyDescent="0.25">
      <c r="A209" s="1"/>
      <c r="B209" s="1"/>
      <c r="C209" s="1"/>
      <c r="D209" s="1"/>
      <c r="E209" s="1"/>
      <c r="F209" s="1"/>
      <c r="G209" s="1"/>
      <c r="H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R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x14ac:dyDescent="0.25">
      <c r="A210" s="1"/>
      <c r="B210" s="1"/>
      <c r="C210" s="1"/>
      <c r="D210" s="1"/>
      <c r="E210" s="1"/>
      <c r="F210" s="1"/>
      <c r="G210" s="1"/>
      <c r="H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R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 x14ac:dyDescent="0.25">
      <c r="A211" s="1"/>
      <c r="B211" s="1"/>
      <c r="C211" s="1"/>
      <c r="D211" s="1"/>
      <c r="E211" s="1"/>
      <c r="F211" s="1"/>
      <c r="G211" s="1"/>
      <c r="H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R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 x14ac:dyDescent="0.25">
      <c r="A212" s="1"/>
      <c r="B212" s="1"/>
      <c r="C212" s="1"/>
      <c r="D212" s="1"/>
      <c r="E212" s="1"/>
      <c r="F212" s="1"/>
      <c r="G212" s="1"/>
      <c r="H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R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 x14ac:dyDescent="0.25">
      <c r="A213" s="1"/>
      <c r="B213" s="1"/>
      <c r="C213" s="1"/>
      <c r="D213" s="1"/>
      <c r="E213" s="1"/>
      <c r="F213" s="1"/>
      <c r="G213" s="1"/>
      <c r="H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R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 x14ac:dyDescent="0.25">
      <c r="A214" s="1"/>
      <c r="B214" s="1"/>
      <c r="C214" s="1"/>
      <c r="D214" s="1"/>
      <c r="E214" s="1"/>
      <c r="F214" s="1"/>
      <c r="G214" s="1"/>
      <c r="H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R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 x14ac:dyDescent="0.25">
      <c r="A215" s="1"/>
      <c r="B215" s="1"/>
      <c r="C215" s="1"/>
      <c r="D215" s="1"/>
      <c r="E215" s="1"/>
      <c r="F215" s="1"/>
      <c r="G215" s="1"/>
      <c r="H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R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 x14ac:dyDescent="0.25">
      <c r="A216" s="1"/>
      <c r="B216" s="1"/>
      <c r="C216" s="1"/>
      <c r="D216" s="1"/>
      <c r="E216" s="1"/>
      <c r="F216" s="1"/>
      <c r="G216" s="1"/>
      <c r="H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R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 x14ac:dyDescent="0.25">
      <c r="A217" s="1"/>
      <c r="B217" s="1"/>
      <c r="C217" s="1"/>
      <c r="D217" s="1"/>
      <c r="E217" s="1"/>
      <c r="F217" s="1"/>
      <c r="G217" s="1"/>
      <c r="H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R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 x14ac:dyDescent="0.25">
      <c r="A218" s="1"/>
      <c r="B218" s="1"/>
      <c r="C218" s="1"/>
      <c r="D218" s="1"/>
      <c r="E218" s="1"/>
      <c r="F218" s="1"/>
      <c r="G218" s="1"/>
      <c r="H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R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1048374" s="2" customFormat="1" x14ac:dyDescent="0.25"/>
    <row r="1048375" s="2" customFormat="1" x14ac:dyDescent="0.25"/>
    <row r="1048376" s="2" customFormat="1" x14ac:dyDescent="0.25"/>
    <row r="1048377" s="2" customFormat="1" x14ac:dyDescent="0.25"/>
    <row r="1048378" s="2" customFormat="1" x14ac:dyDescent="0.25"/>
    <row r="1048379" s="2" customFormat="1" x14ac:dyDescent="0.25"/>
    <row r="1048380" s="2" customFormat="1" x14ac:dyDescent="0.25"/>
    <row r="1048381" s="2" customFormat="1" x14ac:dyDescent="0.25"/>
    <row r="1048382" s="2" customFormat="1" x14ac:dyDescent="0.25"/>
    <row r="1048383" s="2" customFormat="1" x14ac:dyDescent="0.25"/>
    <row r="1048384" s="2" customFormat="1" x14ac:dyDescent="0.25"/>
    <row r="1048385" s="2" customFormat="1" x14ac:dyDescent="0.25"/>
    <row r="1048386" s="2" customFormat="1" x14ac:dyDescent="0.25"/>
    <row r="1048387" s="2" customFormat="1" x14ac:dyDescent="0.25"/>
    <row r="1048388" s="2" customFormat="1" x14ac:dyDescent="0.25"/>
    <row r="1048389" s="2" customFormat="1" x14ac:dyDescent="0.25"/>
    <row r="1048390" s="2" customFormat="1" x14ac:dyDescent="0.25"/>
    <row r="1048391" s="2" customFormat="1" x14ac:dyDescent="0.25"/>
    <row r="1048392" s="2" customFormat="1" x14ac:dyDescent="0.25"/>
    <row r="1048393" s="2" customFormat="1" x14ac:dyDescent="0.25"/>
    <row r="1048394" s="2" customFormat="1" x14ac:dyDescent="0.25"/>
    <row r="1048395" s="2" customFormat="1" x14ac:dyDescent="0.25"/>
    <row r="1048396" s="2" customFormat="1" x14ac:dyDescent="0.25"/>
    <row r="1048397" s="2" customFormat="1" x14ac:dyDescent="0.25"/>
    <row r="1048398" s="2" customFormat="1" x14ac:dyDescent="0.25"/>
    <row r="1048399" s="2" customFormat="1" x14ac:dyDescent="0.25"/>
    <row r="1048400" s="2" customFormat="1" x14ac:dyDescent="0.25"/>
    <row r="1048401" s="2" customFormat="1" x14ac:dyDescent="0.25"/>
    <row r="1048402" s="2" customFormat="1" x14ac:dyDescent="0.25"/>
    <row r="1048403" s="2" customFormat="1" x14ac:dyDescent="0.25"/>
    <row r="1048404" s="2" customFormat="1" x14ac:dyDescent="0.25"/>
    <row r="1048405" s="2" customFormat="1" x14ac:dyDescent="0.25"/>
    <row r="1048406" s="2" customFormat="1" x14ac:dyDescent="0.25"/>
    <row r="1048407" s="2" customFormat="1" x14ac:dyDescent="0.25"/>
    <row r="1048408" s="2" customFormat="1" x14ac:dyDescent="0.25"/>
    <row r="1048409" s="2" customFormat="1" x14ac:dyDescent="0.25"/>
    <row r="1048410" s="2" customFormat="1" x14ac:dyDescent="0.25"/>
    <row r="1048411" s="2" customFormat="1" x14ac:dyDescent="0.25"/>
    <row r="1048412" s="2" customFormat="1" x14ac:dyDescent="0.25"/>
    <row r="1048413" s="2" customFormat="1" x14ac:dyDescent="0.25"/>
    <row r="1048414" s="2" customFormat="1" x14ac:dyDescent="0.25"/>
    <row r="1048415" s="2" customFormat="1" x14ac:dyDescent="0.25"/>
    <row r="1048416" s="2" customFormat="1" x14ac:dyDescent="0.25"/>
    <row r="1048417" s="2" customFormat="1" x14ac:dyDescent="0.25"/>
    <row r="1048418" s="2" customFormat="1" x14ac:dyDescent="0.25"/>
    <row r="1048419" s="2" customFormat="1" x14ac:dyDescent="0.25"/>
    <row r="1048420" s="2" customFormat="1" x14ac:dyDescent="0.25"/>
    <row r="1048421" s="2" customFormat="1" x14ac:dyDescent="0.25"/>
    <row r="1048422" s="2" customFormat="1" x14ac:dyDescent="0.25"/>
    <row r="1048423" s="2" customFormat="1" x14ac:dyDescent="0.25"/>
    <row r="1048424" s="2" customFormat="1" x14ac:dyDescent="0.25"/>
    <row r="1048425" s="2" customFormat="1" x14ac:dyDescent="0.25"/>
    <row r="1048426" s="2" customFormat="1" x14ac:dyDescent="0.25"/>
    <row r="1048427" s="2" customFormat="1" x14ac:dyDescent="0.25"/>
    <row r="1048428" s="2" customFormat="1" x14ac:dyDescent="0.25"/>
    <row r="1048429" s="2" customFormat="1" x14ac:dyDescent="0.25"/>
    <row r="1048430" s="2" customFormat="1" x14ac:dyDescent="0.25"/>
    <row r="1048431" s="2" customFormat="1" x14ac:dyDescent="0.25"/>
    <row r="1048432" s="2" customFormat="1" x14ac:dyDescent="0.25"/>
    <row r="1048433" s="2" customFormat="1" x14ac:dyDescent="0.25"/>
    <row r="1048434" s="2" customFormat="1" x14ac:dyDescent="0.25"/>
    <row r="1048435" s="2" customFormat="1" x14ac:dyDescent="0.25"/>
    <row r="1048436" s="2" customFormat="1" x14ac:dyDescent="0.25"/>
    <row r="1048437" s="2" customFormat="1" x14ac:dyDescent="0.25"/>
    <row r="1048438" s="2" customFormat="1" x14ac:dyDescent="0.25"/>
    <row r="1048439" s="2" customFormat="1" x14ac:dyDescent="0.25"/>
    <row r="1048440" s="2" customFormat="1" x14ac:dyDescent="0.25"/>
    <row r="1048441" s="2" customFormat="1" x14ac:dyDescent="0.25"/>
    <row r="1048442" s="2" customFormat="1" x14ac:dyDescent="0.25"/>
    <row r="1048443" s="2" customFormat="1" x14ac:dyDescent="0.25"/>
    <row r="1048444" s="2" customFormat="1" x14ac:dyDescent="0.25"/>
    <row r="1048445" s="2" customFormat="1" x14ac:dyDescent="0.25"/>
    <row r="1048446" s="2" customFormat="1" x14ac:dyDescent="0.25"/>
    <row r="1048447" s="2" customFormat="1" x14ac:dyDescent="0.25"/>
    <row r="1048448" s="2" customFormat="1" x14ac:dyDescent="0.25"/>
    <row r="1048449" s="2" customFormat="1" x14ac:dyDescent="0.25"/>
    <row r="1048450" s="2" customFormat="1" x14ac:dyDescent="0.25"/>
    <row r="1048451" s="2" customFormat="1" x14ac:dyDescent="0.25"/>
    <row r="1048452" s="2" customFormat="1" x14ac:dyDescent="0.25"/>
    <row r="1048453" s="2" customFormat="1" x14ac:dyDescent="0.25"/>
    <row r="1048454" s="2" customFormat="1" x14ac:dyDescent="0.25"/>
    <row r="1048455" s="2" customFormat="1" x14ac:dyDescent="0.25"/>
    <row r="1048456" s="2" customFormat="1" x14ac:dyDescent="0.25"/>
    <row r="1048457" s="2" customFormat="1" x14ac:dyDescent="0.25"/>
    <row r="1048458" s="2" customFormat="1" x14ac:dyDescent="0.25"/>
    <row r="1048459" s="2" customFormat="1" x14ac:dyDescent="0.25"/>
    <row r="1048460" s="2" customFormat="1" x14ac:dyDescent="0.25"/>
    <row r="1048461" s="2" customFormat="1" x14ac:dyDescent="0.25"/>
    <row r="1048462" s="2" customFormat="1" x14ac:dyDescent="0.25"/>
    <row r="1048463" s="2" customFormat="1" x14ac:dyDescent="0.25"/>
    <row r="1048464" s="2" customFormat="1" x14ac:dyDescent="0.25"/>
    <row r="1048465" s="2" customFormat="1" x14ac:dyDescent="0.25"/>
    <row r="1048466" s="2" customFormat="1" x14ac:dyDescent="0.25"/>
    <row r="1048467" s="2" customFormat="1" x14ac:dyDescent="0.25"/>
    <row r="1048468" s="2" customFormat="1" x14ac:dyDescent="0.25"/>
    <row r="1048469" s="2" customFormat="1" x14ac:dyDescent="0.25"/>
    <row r="1048470" s="2" customFormat="1" x14ac:dyDescent="0.25"/>
    <row r="1048471" s="2" customFormat="1" x14ac:dyDescent="0.25"/>
    <row r="1048472" s="2" customFormat="1" x14ac:dyDescent="0.25"/>
    <row r="1048473" s="2" customFormat="1" x14ac:dyDescent="0.25"/>
    <row r="1048474" s="2" customFormat="1" x14ac:dyDescent="0.25"/>
    <row r="1048475" s="2" customFormat="1" x14ac:dyDescent="0.25"/>
    <row r="1048476" s="2" customFormat="1" x14ac:dyDescent="0.25"/>
    <row r="1048477" s="2" customFormat="1" x14ac:dyDescent="0.25"/>
    <row r="1048478" s="2" customFormat="1" x14ac:dyDescent="0.25"/>
    <row r="1048479" s="2" customFormat="1" x14ac:dyDescent="0.25"/>
    <row r="1048480" s="2" customFormat="1" x14ac:dyDescent="0.25"/>
    <row r="1048481" s="2" customFormat="1" x14ac:dyDescent="0.25"/>
    <row r="1048482" s="2" customFormat="1" x14ac:dyDescent="0.25"/>
    <row r="1048483" s="2" customFormat="1" x14ac:dyDescent="0.25"/>
    <row r="1048484" s="2" customFormat="1" x14ac:dyDescent="0.25"/>
    <row r="1048485" s="2" customFormat="1" x14ac:dyDescent="0.25"/>
    <row r="1048486" s="2" customFormat="1" x14ac:dyDescent="0.25"/>
    <row r="1048487" s="2" customFormat="1" x14ac:dyDescent="0.25"/>
    <row r="1048488" s="2" customFormat="1" x14ac:dyDescent="0.25"/>
    <row r="1048489" s="2" customFormat="1" x14ac:dyDescent="0.25"/>
    <row r="1048490" s="2" customFormat="1" x14ac:dyDescent="0.25"/>
    <row r="1048491" s="2" customFormat="1" x14ac:dyDescent="0.25"/>
    <row r="1048492" s="2" customFormat="1" x14ac:dyDescent="0.25"/>
    <row r="1048493" s="2" customFormat="1" x14ac:dyDescent="0.25"/>
    <row r="1048494" s="2" customFormat="1" x14ac:dyDescent="0.25"/>
    <row r="1048495" s="2" customFormat="1" x14ac:dyDescent="0.25"/>
    <row r="1048496" s="2" customFormat="1" x14ac:dyDescent="0.25"/>
    <row r="1048497" s="2" customFormat="1" x14ac:dyDescent="0.25"/>
    <row r="1048498" s="2" customFormat="1" x14ac:dyDescent="0.25"/>
    <row r="1048499" s="2" customFormat="1" x14ac:dyDescent="0.25"/>
    <row r="1048500" s="2" customFormat="1" x14ac:dyDescent="0.25"/>
    <row r="1048501" s="2" customFormat="1" x14ac:dyDescent="0.25"/>
    <row r="1048502" s="2" customFormat="1" x14ac:dyDescent="0.25"/>
    <row r="1048503" s="2" customFormat="1" x14ac:dyDescent="0.25"/>
    <row r="1048504" s="2" customFormat="1" x14ac:dyDescent="0.25"/>
    <row r="1048505" s="2" customFormat="1" x14ac:dyDescent="0.25"/>
    <row r="1048506" s="2" customFormat="1" x14ac:dyDescent="0.25"/>
    <row r="1048507" s="2" customFormat="1" x14ac:dyDescent="0.25"/>
    <row r="1048508" s="2" customFormat="1" x14ac:dyDescent="0.25"/>
    <row r="1048509" s="2" customFormat="1" x14ac:dyDescent="0.25"/>
    <row r="1048510" s="2" customFormat="1" x14ac:dyDescent="0.25"/>
    <row r="1048511" s="2" customFormat="1" x14ac:dyDescent="0.25"/>
    <row r="1048512" s="2" customFormat="1" x14ac:dyDescent="0.25"/>
    <row r="1048513" s="2" customFormat="1" x14ac:dyDescent="0.25"/>
    <row r="1048514" s="2" customFormat="1" x14ac:dyDescent="0.25"/>
    <row r="1048515" s="2" customFormat="1" x14ac:dyDescent="0.25"/>
    <row r="1048516" s="2" customFormat="1" x14ac:dyDescent="0.25"/>
    <row r="1048517" s="2" customFormat="1" x14ac:dyDescent="0.25"/>
    <row r="1048518" s="2" customFormat="1" x14ac:dyDescent="0.25"/>
    <row r="1048519" s="2" customFormat="1" x14ac:dyDescent="0.25"/>
    <row r="1048520" s="2" customFormat="1" x14ac:dyDescent="0.25"/>
    <row r="1048521" s="2" customFormat="1" x14ac:dyDescent="0.25"/>
    <row r="1048522" s="2" customFormat="1" x14ac:dyDescent="0.25"/>
    <row r="1048523" s="2" customFormat="1" x14ac:dyDescent="0.25"/>
    <row r="1048524" s="2" customFormat="1" x14ac:dyDescent="0.25"/>
    <row r="1048525" s="2" customFormat="1" x14ac:dyDescent="0.25"/>
    <row r="1048526" s="2" customFormat="1" x14ac:dyDescent="0.25"/>
    <row r="1048527" s="2" customFormat="1" x14ac:dyDescent="0.25"/>
    <row r="1048528" s="2" customFormat="1" x14ac:dyDescent="0.25"/>
    <row r="1048529" s="2" customFormat="1" x14ac:dyDescent="0.25"/>
    <row r="1048530" s="2" customFormat="1" x14ac:dyDescent="0.25"/>
    <row r="1048531" s="2" customFormat="1" x14ac:dyDescent="0.25"/>
    <row r="1048532" s="2" customFormat="1" x14ac:dyDescent="0.25"/>
    <row r="1048533" s="2" customFormat="1" x14ac:dyDescent="0.25"/>
    <row r="1048534" s="2" customFormat="1" x14ac:dyDescent="0.25"/>
    <row r="1048535" s="2" customFormat="1" x14ac:dyDescent="0.25"/>
    <row r="1048536" s="2" customFormat="1" x14ac:dyDescent="0.25"/>
    <row r="1048537" s="2" customFormat="1" x14ac:dyDescent="0.25"/>
    <row r="1048538" s="2" customFormat="1" x14ac:dyDescent="0.25"/>
    <row r="1048539" s="2" customFormat="1" x14ac:dyDescent="0.25"/>
    <row r="1048540" s="2" customFormat="1" x14ac:dyDescent="0.25"/>
    <row r="1048541" s="2" customFormat="1" x14ac:dyDescent="0.25"/>
    <row r="1048542" s="2" customFormat="1" x14ac:dyDescent="0.25"/>
    <row r="1048543" s="2" customFormat="1" x14ac:dyDescent="0.25"/>
    <row r="1048544" s="2" customFormat="1" x14ac:dyDescent="0.25"/>
    <row r="1048545" s="2" customFormat="1" x14ac:dyDescent="0.25"/>
    <row r="1048546" s="2" customFormat="1" x14ac:dyDescent="0.25"/>
    <row r="1048547" s="2" customFormat="1" x14ac:dyDescent="0.25"/>
    <row r="1048548" s="2" customFormat="1" x14ac:dyDescent="0.25"/>
    <row r="1048549" s="2" customFormat="1" x14ac:dyDescent="0.25"/>
    <row r="1048550" s="2" customFormat="1" x14ac:dyDescent="0.25"/>
    <row r="1048551" s="2" customFormat="1" x14ac:dyDescent="0.25"/>
    <row r="1048552" s="2" customFormat="1" x14ac:dyDescent="0.25"/>
    <row r="1048553" s="2" customFormat="1" x14ac:dyDescent="0.25"/>
    <row r="1048554" s="2" customFormat="1" x14ac:dyDescent="0.25"/>
    <row r="1048555" s="2" customFormat="1" x14ac:dyDescent="0.25"/>
    <row r="1048556" s="2" customFormat="1" x14ac:dyDescent="0.25"/>
    <row r="1048557" s="2" customFormat="1" x14ac:dyDescent="0.25"/>
    <row r="1048558" s="2" customFormat="1" x14ac:dyDescent="0.25"/>
    <row r="1048559" s="2" customFormat="1" x14ac:dyDescent="0.25"/>
    <row r="1048560" s="2" customFormat="1" x14ac:dyDescent="0.25"/>
    <row r="1048561" s="2" customFormat="1" x14ac:dyDescent="0.25"/>
    <row r="1048562" s="2" customFormat="1" x14ac:dyDescent="0.25"/>
    <row r="1048563" s="2" customFormat="1" x14ac:dyDescent="0.25"/>
    <row r="1048564" s="2" customFormat="1" x14ac:dyDescent="0.25"/>
    <row r="1048565" s="2" customFormat="1" x14ac:dyDescent="0.25"/>
    <row r="1048566" s="2" customFormat="1" x14ac:dyDescent="0.25"/>
    <row r="1048567" s="2" customFormat="1" x14ac:dyDescent="0.25"/>
    <row r="1048568" s="2" customFormat="1" x14ac:dyDescent="0.25"/>
    <row r="1048569" s="2" customFormat="1" x14ac:dyDescent="0.25"/>
    <row r="1048570" s="2" customFormat="1" x14ac:dyDescent="0.25"/>
    <row r="1048571" s="2" customFormat="1" x14ac:dyDescent="0.25"/>
    <row r="1048572" s="2" customFormat="1" x14ac:dyDescent="0.25"/>
    <row r="1048573" s="2" customFormat="1" x14ac:dyDescent="0.25"/>
    <row r="1048574" s="2" customFormat="1" x14ac:dyDescent="0.25"/>
  </sheetData>
  <sheetProtection formatCells="0" insertHyperlinks="0" autoFilter="0"/>
  <autoFilter ref="A4:BI140" xr:uid="{00000000-0001-0000-0400-000000000000}">
    <filterColumn colId="0">
      <filters>
        <filter val="2019自动化02"/>
      </filters>
    </filterColumn>
  </autoFilter>
  <sortState xmlns:xlrd2="http://schemas.microsoft.com/office/spreadsheetml/2017/richdata2" ref="A5:BI1048574">
    <sortCondition ref="A5"/>
  </sortState>
  <mergeCells count="52">
    <mergeCell ref="BA1:BA4"/>
    <mergeCell ref="BB1:BB4"/>
    <mergeCell ref="BC1:BC4"/>
    <mergeCell ref="AV3:AV4"/>
    <mergeCell ref="AW3:AW4"/>
    <mergeCell ref="AX2:AX4"/>
    <mergeCell ref="AY1:AY4"/>
    <mergeCell ref="AZ1:AZ4"/>
    <mergeCell ref="AQ3:AQ4"/>
    <mergeCell ref="AR3:AR4"/>
    <mergeCell ref="AS3:AS4"/>
    <mergeCell ref="AT3:AT4"/>
    <mergeCell ref="AU3:AU4"/>
    <mergeCell ref="AL3:AL4"/>
    <mergeCell ref="AM3:AM4"/>
    <mergeCell ref="AN3:AN4"/>
    <mergeCell ref="AO3:AO4"/>
    <mergeCell ref="AP2:AP4"/>
    <mergeCell ref="AD3:AD4"/>
    <mergeCell ref="AE3:AE4"/>
    <mergeCell ref="AF3:AF4"/>
    <mergeCell ref="AG3:AG4"/>
    <mergeCell ref="AH2:AH4"/>
    <mergeCell ref="Y3:Y4"/>
    <mergeCell ref="Z3:Z4"/>
    <mergeCell ref="AA3:AA4"/>
    <mergeCell ref="AB3:AB4"/>
    <mergeCell ref="AC2:AC4"/>
    <mergeCell ref="E3:N3"/>
    <mergeCell ref="AI3:AK3"/>
    <mergeCell ref="A3:A4"/>
    <mergeCell ref="B3:B4"/>
    <mergeCell ref="C3:C4"/>
    <mergeCell ref="D3:D4"/>
    <mergeCell ref="O2:O4"/>
    <mergeCell ref="P3:P4"/>
    <mergeCell ref="Q3:Q4"/>
    <mergeCell ref="R3:R4"/>
    <mergeCell ref="S3:S4"/>
    <mergeCell ref="T2:T4"/>
    <mergeCell ref="U3:U4"/>
    <mergeCell ref="V2:V4"/>
    <mergeCell ref="W3:W4"/>
    <mergeCell ref="X3:X4"/>
    <mergeCell ref="D1:V1"/>
    <mergeCell ref="W1:AW1"/>
    <mergeCell ref="D2:N2"/>
    <mergeCell ref="P2:S2"/>
    <mergeCell ref="W2:Z2"/>
    <mergeCell ref="AD2:AG2"/>
    <mergeCell ref="AI2:AO2"/>
    <mergeCell ref="AQ2:AW2"/>
  </mergeCells>
  <phoneticPr fontId="7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1"/>
  <pixelatorList sheetStid="3"/>
  <pixelatorList sheetStid="4"/>
  <pixelatorList sheetStid="5"/>
  <pixelatorList sheetStid="6"/>
</pixelators>
</file>

<file path=customXml/item2.xml><?xml version="1.0" encoding="utf-8"?>
<autofilters xmlns="https://web.wps.cn/et/2018/main">
  <sheetItem sheetStid="2">
    <filterData filterID="325443774"/>
    <filterData filterID="260246329"/>
    <filterData filterID="890938597"/>
    <filterData filterID="518622697"/>
    <filterData filterID="464585662"/>
    <filterData filterID="726073049"/>
    <filterData filterID="458150441">
      <hiddenRange rowFrom="4" rowTo="38"/>
      <hiddenRange rowFrom="40" rowTo="55"/>
    </filterData>
    <autofilterInfo filterID="726073049">
      <autoFilter xmlns="http://schemas.openxmlformats.org/spreadsheetml/2006/main" ref="A4:BC56"/>
    </autofilterInfo>
    <autofilterInfo filterID="458150441">
      <autoFilter xmlns="http://schemas.openxmlformats.org/spreadsheetml/2006/main" ref="A4:BC56">
        <filterColumn colId="1">
          <customFilters>
            <customFilter operator="equal" val="俞天乐"/>
          </customFilters>
        </filterColumn>
      </autoFilter>
    </autofilterInfo>
    <autofilterInfo filterID="518622697">
      <autoFilter xmlns="http://schemas.openxmlformats.org/spreadsheetml/2006/main" ref="A4:BC56"/>
    </autofilterInfo>
    <autofilterInfo filterID="260246329">
      <autoFilter xmlns="http://schemas.openxmlformats.org/spreadsheetml/2006/main" ref="A4:BC56"/>
    </autofilterInfo>
  </sheetItem>
  <sheetItem sheetStid="1">
    <filterData filterID="325443774"/>
    <filterData filterID="518622697"/>
    <filterData filterID="260246329"/>
    <filterData filterID="458150441"/>
    <filterData filterID="726073049"/>
    <autofilterInfo filterID="458150441">
      <autoFilter xmlns="http://schemas.openxmlformats.org/spreadsheetml/2006/main" ref="A4:BC102"/>
    </autofilterInfo>
    <autofilterInfo filterID="325443774">
      <autoFilter xmlns="http://schemas.openxmlformats.org/spreadsheetml/2006/main" ref="A4:BC102"/>
    </autofilterInfo>
    <autofilterInfo filterID="518622697">
      <autoFilter xmlns="http://schemas.openxmlformats.org/spreadsheetml/2006/main" ref="A4:BC102"/>
    </autofilterInfo>
    <autofilterInfo filterID="260246329">
      <autoFilter xmlns="http://schemas.openxmlformats.org/spreadsheetml/2006/main" ref="A4:BC102"/>
    </autofilterInfo>
  </sheetItem>
  <sheetItem sheetStid="3">
    <filterData filterID="325443774"/>
    <filterData filterID="260246329"/>
    <filterData filterID="726073049"/>
    <filterData filterID="458150441">
      <hiddenRange rowFrom="4" rowTo="18"/>
      <hiddenRange rowFrom="20" rowTo="114"/>
    </filterData>
    <filterData filterID="518622697"/>
    <filterData filterID="421170609"/>
    <autofilterInfo filterID="421170609">
      <autoFilter xmlns="http://schemas.openxmlformats.org/spreadsheetml/2006/main" ref="A4:BC115"/>
    </autofilterInfo>
    <autofilterInfo filterID="518622697">
      <autoFilter xmlns="http://schemas.openxmlformats.org/spreadsheetml/2006/main" ref="A4:BC115"/>
    </autofilterInfo>
    <autofilterInfo filterID="726073049">
      <autoFilter xmlns="http://schemas.openxmlformats.org/spreadsheetml/2006/main" ref="A4:BC115"/>
    </autofilterInfo>
    <autofilterInfo filterID="458150441">
      <autoFilter xmlns="http://schemas.openxmlformats.org/spreadsheetml/2006/main" ref="A4:BC115">
        <filterColumn colId="1">
          <customFilters>
            <customFilter operator="equal" val="陈明霞"/>
          </customFilters>
        </filterColumn>
      </autoFilter>
    </autofilterInfo>
    <autofilterInfo filterID="260246329">
      <autoFilter xmlns="http://schemas.openxmlformats.org/spreadsheetml/2006/main" ref="A4:BC115"/>
    </autofilterInfo>
    <autofilterInfo filterID="325443774">
      <autoFilter xmlns="http://schemas.openxmlformats.org/spreadsheetml/2006/main" ref="A4:BC115"/>
    </autofilterInfo>
  </sheetItem>
  <sheetItem sheetStid="4">
    <filterData filterID="518622697"/>
    <filterData filterID="421170609"/>
    <filterData filterID="726073049"/>
    <filterData filterID="458150441"/>
    <filterData filterID="260246329"/>
    <autofilterInfo filterID="726073049">
      <autoFilter xmlns="http://schemas.openxmlformats.org/spreadsheetml/2006/main" ref="A4:BC47"/>
    </autofilterInfo>
    <autofilterInfo filterID="458150441">
      <autoFilter xmlns="http://schemas.openxmlformats.org/spreadsheetml/2006/main" ref="A4:BC47"/>
    </autofilterInfo>
    <autofilterInfo filterID="518622697">
      <autoFilter xmlns="http://schemas.openxmlformats.org/spreadsheetml/2006/main" ref="A4:BC47"/>
    </autofilterInfo>
    <autofilterInfo filterID="260246329">
      <autoFilter xmlns="http://schemas.openxmlformats.org/spreadsheetml/2006/main" ref="A4:BC47"/>
    </autofilterInfo>
  </sheetItem>
  <sheetItem sheetStid="5">
    <filterData filterID="325443774"/>
    <filterData filterID="518622697"/>
    <filterData filterID="260246329"/>
    <filterData filterID="202407645">
      <hiddenRange rowFrom="38" rowTo="141"/>
    </filterData>
    <filterData filterID="726073049"/>
    <filterData filterID="458150441"/>
    <autofilterInfo filterID="325443774">
      <autoFilter xmlns="http://schemas.openxmlformats.org/spreadsheetml/2006/main" ref="A4:BC142"/>
    </autofilterInfo>
    <autofilterInfo filterID="260246329">
      <autoFilter xmlns="http://schemas.openxmlformats.org/spreadsheetml/2006/main" ref="A4:BC142"/>
    </autofilterInfo>
  </sheetItem>
</autofilters>
</file>

<file path=customXml/item3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  <woSheetProps sheetStid="1" interlineOnOff="0" interlineColor="0" isDbSheet="0" isDashBoardSheet="0">
      <cellprotection/>
    </woSheetProps>
    <woSheetProps sheetStid="3" interlineOnOff="0" interlineColor="0" isDbSheet="0" isDashBoardSheet="0">
      <cellprotection/>
    </woSheetProps>
    <woSheetProps sheetStid="4" interlineOnOff="0" interlineColor="0" isDbSheet="0" isDashBoardSheet="0">
      <cellprotection/>
    </woSheetProps>
    <woSheetProps sheetStid="5" interlineOnOff="0" interlineColor="0" isDbSheet="0" isDashBoardSheet="0">
      <cellprotection/>
    </woSheetProps>
  </woSheetsProps>
  <woBookProps>
    <bookSettings isFilterShared="0" coreConquerUserId="" isAutoUpdatePaused="0" filterType="user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电气</vt:lpstr>
      <vt:lpstr>电信</vt:lpstr>
      <vt:lpstr>通信</vt:lpstr>
      <vt:lpstr>智科</vt:lpstr>
      <vt:lpstr>自动化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Huang Anjou</cp:lastModifiedBy>
  <dcterms:created xsi:type="dcterms:W3CDTF">2006-09-18T19:21:00Z</dcterms:created>
  <dcterms:modified xsi:type="dcterms:W3CDTF">2022-11-17T09:02:07Z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3938397196164483A9B2CF770E7ECA52</vt:lpwstr>
  </property>
  <property fmtid="{D5CDD505-2E9C-101B-9397-08002B2CF9AE}" pid="4" name="KSOReadingLayout">
    <vt:bool>false</vt:bool>
  </property>
</Properties>
</file>