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67449\Desktop\"/>
    </mc:Choice>
  </mc:AlternateContent>
  <xr:revisionPtr revIDLastSave="0" documentId="13_ncr:1_{53DD0CE7-C17A-4BE4-A36D-0038989636F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三轮综测9.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443" i="1" l="1"/>
  <c r="BT443" i="1"/>
  <c r="BS443" i="1"/>
  <c r="BR443" i="1"/>
  <c r="BQ443" i="1"/>
  <c r="BP443" i="1"/>
  <c r="BH443" i="1"/>
  <c r="BC443" i="1"/>
  <c r="AX443" i="1"/>
  <c r="AS443" i="1"/>
  <c r="AP443" i="1"/>
  <c r="AM443" i="1"/>
  <c r="AL443" i="1"/>
  <c r="AI443" i="1"/>
  <c r="AE443" i="1"/>
  <c r="AB443" i="1"/>
  <c r="X443" i="1"/>
  <c r="U443" i="1"/>
  <c r="S443" i="1"/>
  <c r="P443" i="1"/>
  <c r="O443" i="1"/>
  <c r="BU442" i="1"/>
  <c r="BT442" i="1"/>
  <c r="BS442" i="1"/>
  <c r="BR442" i="1"/>
  <c r="BQ442" i="1"/>
  <c r="BP442" i="1"/>
  <c r="BH442" i="1"/>
  <c r="BC442" i="1"/>
  <c r="AX442" i="1"/>
  <c r="AS442" i="1"/>
  <c r="AP442" i="1"/>
  <c r="AM442" i="1"/>
  <c r="AL442" i="1"/>
  <c r="AI442" i="1"/>
  <c r="AE442" i="1"/>
  <c r="AB442" i="1"/>
  <c r="X442" i="1"/>
  <c r="U442" i="1"/>
  <c r="S442" i="1"/>
  <c r="P442" i="1"/>
  <c r="O442" i="1"/>
  <c r="BU441" i="1"/>
  <c r="BT441" i="1"/>
  <c r="BS441" i="1"/>
  <c r="BR441" i="1"/>
  <c r="BQ441" i="1"/>
  <c r="BP441" i="1"/>
  <c r="BH441" i="1"/>
  <c r="BC441" i="1"/>
  <c r="AX441" i="1"/>
  <c r="AS441" i="1"/>
  <c r="AP441" i="1"/>
  <c r="AM441" i="1"/>
  <c r="AL441" i="1"/>
  <c r="AI441" i="1"/>
  <c r="AE441" i="1"/>
  <c r="AB441" i="1"/>
  <c r="X441" i="1"/>
  <c r="U441" i="1"/>
  <c r="S441" i="1"/>
  <c r="P441" i="1"/>
  <c r="O441" i="1"/>
  <c r="BU440" i="1"/>
  <c r="BT440" i="1"/>
  <c r="BS440" i="1"/>
  <c r="BR440" i="1"/>
  <c r="BQ440" i="1"/>
  <c r="BP440" i="1"/>
  <c r="BH440" i="1"/>
  <c r="BC440" i="1"/>
  <c r="AX440" i="1"/>
  <c r="AS440" i="1"/>
  <c r="AP440" i="1"/>
  <c r="AM440" i="1"/>
  <c r="AL440" i="1"/>
  <c r="AI440" i="1"/>
  <c r="AE440" i="1"/>
  <c r="AB440" i="1"/>
  <c r="X440" i="1"/>
  <c r="U440" i="1"/>
  <c r="S440" i="1"/>
  <c r="P440" i="1"/>
  <c r="O440" i="1"/>
  <c r="BU439" i="1"/>
  <c r="BT439" i="1"/>
  <c r="BS439" i="1"/>
  <c r="BR439" i="1"/>
  <c r="BQ439" i="1"/>
  <c r="BP439" i="1"/>
  <c r="BH439" i="1"/>
  <c r="BC439" i="1"/>
  <c r="AX439" i="1"/>
  <c r="AS439" i="1"/>
  <c r="AP439" i="1"/>
  <c r="AM439" i="1"/>
  <c r="AL439" i="1"/>
  <c r="AI439" i="1"/>
  <c r="AE439" i="1"/>
  <c r="AB439" i="1"/>
  <c r="X439" i="1"/>
  <c r="U439" i="1"/>
  <c r="S439" i="1"/>
  <c r="P439" i="1"/>
  <c r="O439" i="1"/>
  <c r="BU438" i="1"/>
  <c r="BT438" i="1"/>
  <c r="BS438" i="1"/>
  <c r="BR438" i="1"/>
  <c r="BQ438" i="1"/>
  <c r="BP438" i="1"/>
  <c r="BH438" i="1"/>
  <c r="BC438" i="1"/>
  <c r="AX438" i="1"/>
  <c r="AS438" i="1"/>
  <c r="AP438" i="1"/>
  <c r="AM438" i="1"/>
  <c r="AL438" i="1"/>
  <c r="AI438" i="1"/>
  <c r="AE438" i="1"/>
  <c r="AB438" i="1"/>
  <c r="X438" i="1"/>
  <c r="U438" i="1"/>
  <c r="S438" i="1"/>
  <c r="P438" i="1"/>
  <c r="O438" i="1"/>
  <c r="BU437" i="1"/>
  <c r="BT437" i="1"/>
  <c r="BS437" i="1"/>
  <c r="BR437" i="1"/>
  <c r="BQ437" i="1"/>
  <c r="BP437" i="1"/>
  <c r="BH437" i="1"/>
  <c r="BC437" i="1"/>
  <c r="AX437" i="1"/>
  <c r="AS437" i="1"/>
  <c r="AP437" i="1"/>
  <c r="AM437" i="1"/>
  <c r="AL437" i="1"/>
  <c r="AI437" i="1"/>
  <c r="AE437" i="1"/>
  <c r="AB437" i="1"/>
  <c r="X437" i="1"/>
  <c r="U437" i="1"/>
  <c r="S437" i="1"/>
  <c r="P437" i="1"/>
  <c r="O437" i="1"/>
  <c r="BU436" i="1"/>
  <c r="BT436" i="1"/>
  <c r="BS436" i="1"/>
  <c r="BR436" i="1"/>
  <c r="BQ436" i="1"/>
  <c r="BP436" i="1"/>
  <c r="BH436" i="1"/>
  <c r="BC436" i="1"/>
  <c r="AX436" i="1"/>
  <c r="AS436" i="1"/>
  <c r="AP436" i="1"/>
  <c r="AM436" i="1"/>
  <c r="AL436" i="1"/>
  <c r="AI436" i="1"/>
  <c r="AE436" i="1"/>
  <c r="AB436" i="1"/>
  <c r="X436" i="1"/>
  <c r="U436" i="1"/>
  <c r="S436" i="1"/>
  <c r="P436" i="1"/>
  <c r="O436" i="1"/>
  <c r="BU435" i="1"/>
  <c r="BT435" i="1"/>
  <c r="BS435" i="1"/>
  <c r="BR435" i="1"/>
  <c r="BQ435" i="1"/>
  <c r="BP435" i="1"/>
  <c r="BH435" i="1"/>
  <c r="BC435" i="1"/>
  <c r="AX435" i="1"/>
  <c r="AS435" i="1"/>
  <c r="AP435" i="1"/>
  <c r="AM435" i="1"/>
  <c r="AL435" i="1"/>
  <c r="AI435" i="1"/>
  <c r="AE435" i="1"/>
  <c r="AB435" i="1"/>
  <c r="X435" i="1"/>
  <c r="U435" i="1"/>
  <c r="S435" i="1"/>
  <c r="P435" i="1"/>
  <c r="O435" i="1"/>
  <c r="BU434" i="1"/>
  <c r="BT434" i="1"/>
  <c r="BS434" i="1"/>
  <c r="BR434" i="1"/>
  <c r="BQ434" i="1"/>
  <c r="BP434" i="1"/>
  <c r="BH434" i="1"/>
  <c r="BC434" i="1"/>
  <c r="AX434" i="1"/>
  <c r="AS434" i="1"/>
  <c r="AP434" i="1"/>
  <c r="AM434" i="1"/>
  <c r="AL434" i="1"/>
  <c r="AI434" i="1"/>
  <c r="AE434" i="1"/>
  <c r="AB434" i="1"/>
  <c r="X434" i="1"/>
  <c r="U434" i="1"/>
  <c r="S434" i="1"/>
  <c r="P434" i="1"/>
  <c r="O434" i="1"/>
  <c r="BU433" i="1"/>
  <c r="BT433" i="1"/>
  <c r="BS433" i="1"/>
  <c r="BR433" i="1"/>
  <c r="BQ433" i="1"/>
  <c r="BP433" i="1"/>
  <c r="BH433" i="1"/>
  <c r="BC433" i="1"/>
  <c r="AX433" i="1"/>
  <c r="AS433" i="1"/>
  <c r="AP433" i="1"/>
  <c r="AM433" i="1"/>
  <c r="AL433" i="1"/>
  <c r="AI433" i="1"/>
  <c r="AE433" i="1"/>
  <c r="AB433" i="1"/>
  <c r="X433" i="1"/>
  <c r="U433" i="1"/>
  <c r="S433" i="1"/>
  <c r="P433" i="1"/>
  <c r="O433" i="1"/>
  <c r="BU432" i="1"/>
  <c r="BT432" i="1"/>
  <c r="BS432" i="1"/>
  <c r="BR432" i="1"/>
  <c r="BQ432" i="1"/>
  <c r="BP432" i="1"/>
  <c r="BH432" i="1"/>
  <c r="BC432" i="1"/>
  <c r="AX432" i="1"/>
  <c r="AS432" i="1"/>
  <c r="AP432" i="1"/>
  <c r="AM432" i="1"/>
  <c r="AL432" i="1"/>
  <c r="AI432" i="1"/>
  <c r="AE432" i="1"/>
  <c r="AB432" i="1"/>
  <c r="X432" i="1"/>
  <c r="U432" i="1"/>
  <c r="S432" i="1"/>
  <c r="P432" i="1"/>
  <c r="O432" i="1"/>
  <c r="BU431" i="1"/>
  <c r="BT431" i="1"/>
  <c r="BS431" i="1"/>
  <c r="BR431" i="1"/>
  <c r="BQ431" i="1"/>
  <c r="BP431" i="1"/>
  <c r="BH431" i="1"/>
  <c r="BC431" i="1"/>
  <c r="AX431" i="1"/>
  <c r="AS431" i="1"/>
  <c r="AP431" i="1"/>
  <c r="AM431" i="1"/>
  <c r="AL431" i="1"/>
  <c r="AI431" i="1"/>
  <c r="AE431" i="1"/>
  <c r="AB431" i="1"/>
  <c r="X431" i="1"/>
  <c r="U431" i="1"/>
  <c r="S431" i="1"/>
  <c r="P431" i="1"/>
  <c r="O431" i="1"/>
  <c r="BU430" i="1"/>
  <c r="BT430" i="1"/>
  <c r="BS430" i="1"/>
  <c r="BR430" i="1"/>
  <c r="BQ430" i="1"/>
  <c r="BP430" i="1"/>
  <c r="BH430" i="1"/>
  <c r="BC430" i="1"/>
  <c r="AX430" i="1"/>
  <c r="AS430" i="1"/>
  <c r="AP430" i="1"/>
  <c r="AM430" i="1"/>
  <c r="AL430" i="1"/>
  <c r="AI430" i="1"/>
  <c r="AE430" i="1"/>
  <c r="AB430" i="1"/>
  <c r="X430" i="1"/>
  <c r="U430" i="1"/>
  <c r="S430" i="1"/>
  <c r="P430" i="1"/>
  <c r="O430" i="1"/>
  <c r="BU429" i="1"/>
  <c r="BT429" i="1"/>
  <c r="BS429" i="1"/>
  <c r="BR429" i="1"/>
  <c r="BQ429" i="1"/>
  <c r="BP429" i="1"/>
  <c r="BH429" i="1"/>
  <c r="BC429" i="1"/>
  <c r="AX429" i="1"/>
  <c r="AS429" i="1"/>
  <c r="AP429" i="1"/>
  <c r="AM429" i="1"/>
  <c r="AL429" i="1"/>
  <c r="AI429" i="1"/>
  <c r="AE429" i="1"/>
  <c r="AB429" i="1"/>
  <c r="X429" i="1"/>
  <c r="U429" i="1"/>
  <c r="S429" i="1"/>
  <c r="P429" i="1"/>
  <c r="O429" i="1"/>
  <c r="BU428" i="1"/>
  <c r="BT428" i="1"/>
  <c r="BS428" i="1"/>
  <c r="BR428" i="1"/>
  <c r="BQ428" i="1"/>
  <c r="BP428" i="1"/>
  <c r="BH428" i="1"/>
  <c r="BC428" i="1"/>
  <c r="AX428" i="1"/>
  <c r="AS428" i="1"/>
  <c r="AP428" i="1"/>
  <c r="AM428" i="1"/>
  <c r="AL428" i="1"/>
  <c r="AI428" i="1"/>
  <c r="AE428" i="1"/>
  <c r="AB428" i="1"/>
  <c r="X428" i="1"/>
  <c r="U428" i="1"/>
  <c r="S428" i="1"/>
  <c r="P428" i="1"/>
  <c r="O428" i="1"/>
  <c r="BU427" i="1"/>
  <c r="BT427" i="1"/>
  <c r="BS427" i="1"/>
  <c r="BR427" i="1"/>
  <c r="BQ427" i="1"/>
  <c r="BP427" i="1"/>
  <c r="BH427" i="1"/>
  <c r="BC427" i="1"/>
  <c r="AX427" i="1"/>
  <c r="AS427" i="1"/>
  <c r="AP427" i="1"/>
  <c r="AM427" i="1"/>
  <c r="AL427" i="1"/>
  <c r="AI427" i="1"/>
  <c r="AE427" i="1"/>
  <c r="AB427" i="1"/>
  <c r="X427" i="1"/>
  <c r="U427" i="1"/>
  <c r="S427" i="1"/>
  <c r="P427" i="1"/>
  <c r="O427" i="1"/>
  <c r="BU426" i="1"/>
  <c r="BT426" i="1"/>
  <c r="BS426" i="1"/>
  <c r="BR426" i="1"/>
  <c r="BQ426" i="1"/>
  <c r="BP426" i="1"/>
  <c r="BH426" i="1"/>
  <c r="BC426" i="1"/>
  <c r="AX426" i="1"/>
  <c r="AS426" i="1"/>
  <c r="AP426" i="1"/>
  <c r="AM426" i="1"/>
  <c r="AL426" i="1"/>
  <c r="AI426" i="1"/>
  <c r="AE426" i="1"/>
  <c r="AB426" i="1"/>
  <c r="X426" i="1"/>
  <c r="U426" i="1"/>
  <c r="S426" i="1"/>
  <c r="P426" i="1"/>
  <c r="O426" i="1"/>
  <c r="BU425" i="1"/>
  <c r="BT425" i="1"/>
  <c r="BS425" i="1"/>
  <c r="BR425" i="1"/>
  <c r="BQ425" i="1"/>
  <c r="BP425" i="1"/>
  <c r="BH425" i="1"/>
  <c r="BC425" i="1"/>
  <c r="AX425" i="1"/>
  <c r="AS425" i="1"/>
  <c r="AP425" i="1"/>
  <c r="AM425" i="1"/>
  <c r="AL425" i="1"/>
  <c r="AI425" i="1"/>
  <c r="AE425" i="1"/>
  <c r="AB425" i="1"/>
  <c r="X425" i="1"/>
  <c r="U425" i="1"/>
  <c r="S425" i="1"/>
  <c r="P425" i="1"/>
  <c r="O425" i="1"/>
  <c r="BU424" i="1"/>
  <c r="BT424" i="1"/>
  <c r="BS424" i="1"/>
  <c r="BR424" i="1"/>
  <c r="BQ424" i="1"/>
  <c r="BP424" i="1"/>
  <c r="BH424" i="1"/>
  <c r="BC424" i="1"/>
  <c r="AX424" i="1"/>
  <c r="AS424" i="1"/>
  <c r="AP424" i="1"/>
  <c r="AM424" i="1"/>
  <c r="AL424" i="1"/>
  <c r="AI424" i="1"/>
  <c r="AE424" i="1"/>
  <c r="AB424" i="1"/>
  <c r="X424" i="1"/>
  <c r="U424" i="1"/>
  <c r="S424" i="1"/>
  <c r="P424" i="1"/>
  <c r="O424" i="1"/>
  <c r="BU423" i="1"/>
  <c r="BT423" i="1"/>
  <c r="BS423" i="1"/>
  <c r="BR423" i="1"/>
  <c r="BQ423" i="1"/>
  <c r="BP423" i="1"/>
  <c r="BH423" i="1"/>
  <c r="BC423" i="1"/>
  <c r="AX423" i="1"/>
  <c r="AS423" i="1"/>
  <c r="AP423" i="1"/>
  <c r="AM423" i="1"/>
  <c r="AL423" i="1"/>
  <c r="AI423" i="1"/>
  <c r="AE423" i="1"/>
  <c r="AB423" i="1"/>
  <c r="X423" i="1"/>
  <c r="U423" i="1"/>
  <c r="S423" i="1"/>
  <c r="P423" i="1"/>
  <c r="O423" i="1"/>
  <c r="BU422" i="1"/>
  <c r="BT422" i="1"/>
  <c r="BS422" i="1"/>
  <c r="BR422" i="1"/>
  <c r="BQ422" i="1"/>
  <c r="BP422" i="1"/>
  <c r="BH422" i="1"/>
  <c r="BC422" i="1"/>
  <c r="AX422" i="1"/>
  <c r="AS422" i="1"/>
  <c r="AP422" i="1"/>
  <c r="AM422" i="1"/>
  <c r="AL422" i="1"/>
  <c r="AI422" i="1"/>
  <c r="AE422" i="1"/>
  <c r="AB422" i="1"/>
  <c r="X422" i="1"/>
  <c r="U422" i="1"/>
  <c r="S422" i="1"/>
  <c r="P422" i="1"/>
  <c r="O422" i="1"/>
  <c r="BU421" i="1"/>
  <c r="BT421" i="1"/>
  <c r="BS421" i="1"/>
  <c r="BR421" i="1"/>
  <c r="BQ421" i="1"/>
  <c r="BP421" i="1"/>
  <c r="BH421" i="1"/>
  <c r="BC421" i="1"/>
  <c r="AX421" i="1"/>
  <c r="AS421" i="1"/>
  <c r="AP421" i="1"/>
  <c r="AM421" i="1"/>
  <c r="AL421" i="1"/>
  <c r="AI421" i="1"/>
  <c r="AE421" i="1"/>
  <c r="AB421" i="1"/>
  <c r="X421" i="1"/>
  <c r="U421" i="1"/>
  <c r="S421" i="1"/>
  <c r="P421" i="1"/>
  <c r="O421" i="1"/>
  <c r="BU420" i="1"/>
  <c r="BT420" i="1"/>
  <c r="BS420" i="1"/>
  <c r="BR420" i="1"/>
  <c r="BQ420" i="1"/>
  <c r="BP420" i="1"/>
  <c r="BH420" i="1"/>
  <c r="BC420" i="1"/>
  <c r="AX420" i="1"/>
  <c r="AS420" i="1"/>
  <c r="AP420" i="1"/>
  <c r="AM420" i="1"/>
  <c r="AL420" i="1"/>
  <c r="AI420" i="1"/>
  <c r="AE420" i="1"/>
  <c r="AB420" i="1"/>
  <c r="X420" i="1"/>
  <c r="U420" i="1"/>
  <c r="S420" i="1"/>
  <c r="P420" i="1"/>
  <c r="O420" i="1"/>
  <c r="BU419" i="1"/>
  <c r="BT419" i="1"/>
  <c r="BS419" i="1"/>
  <c r="BR419" i="1"/>
  <c r="BQ419" i="1"/>
  <c r="BP419" i="1"/>
  <c r="BH419" i="1"/>
  <c r="BC419" i="1"/>
  <c r="AX419" i="1"/>
  <c r="AS419" i="1"/>
  <c r="AP419" i="1"/>
  <c r="AM419" i="1"/>
  <c r="AL419" i="1"/>
  <c r="AI419" i="1"/>
  <c r="AE419" i="1"/>
  <c r="AB419" i="1"/>
  <c r="X419" i="1"/>
  <c r="U419" i="1"/>
  <c r="S419" i="1"/>
  <c r="P419" i="1"/>
  <c r="O419" i="1"/>
  <c r="BU418" i="1"/>
  <c r="BT418" i="1"/>
  <c r="BS418" i="1"/>
  <c r="BR418" i="1"/>
  <c r="BQ418" i="1"/>
  <c r="BP418" i="1"/>
  <c r="BH418" i="1"/>
  <c r="BC418" i="1"/>
  <c r="AX418" i="1"/>
  <c r="AS418" i="1"/>
  <c r="AP418" i="1"/>
  <c r="AM418" i="1"/>
  <c r="AL418" i="1"/>
  <c r="AI418" i="1"/>
  <c r="AE418" i="1"/>
  <c r="AB418" i="1"/>
  <c r="X418" i="1"/>
  <c r="U418" i="1"/>
  <c r="S418" i="1"/>
  <c r="P418" i="1"/>
  <c r="O418" i="1"/>
  <c r="BU417" i="1"/>
  <c r="BT417" i="1"/>
  <c r="BS417" i="1"/>
  <c r="BR417" i="1"/>
  <c r="BQ417" i="1"/>
  <c r="BP417" i="1"/>
  <c r="BH417" i="1"/>
  <c r="BC417" i="1"/>
  <c r="AX417" i="1"/>
  <c r="AS417" i="1"/>
  <c r="AP417" i="1"/>
  <c r="AM417" i="1"/>
  <c r="AL417" i="1"/>
  <c r="AI417" i="1"/>
  <c r="AE417" i="1"/>
  <c r="AB417" i="1"/>
  <c r="X417" i="1"/>
  <c r="U417" i="1"/>
  <c r="S417" i="1"/>
  <c r="P417" i="1"/>
  <c r="O417" i="1"/>
  <c r="BU416" i="1"/>
  <c r="BT416" i="1"/>
  <c r="BS416" i="1"/>
  <c r="BR416" i="1"/>
  <c r="BQ416" i="1"/>
  <c r="BP416" i="1"/>
  <c r="BH416" i="1"/>
  <c r="BC416" i="1"/>
  <c r="AX416" i="1"/>
  <c r="AS416" i="1"/>
  <c r="AP416" i="1"/>
  <c r="AM416" i="1"/>
  <c r="AL416" i="1"/>
  <c r="AE416" i="1"/>
  <c r="AB416" i="1"/>
  <c r="X416" i="1"/>
  <c r="S416" i="1"/>
  <c r="P416" i="1"/>
  <c r="O416" i="1"/>
  <c r="BU415" i="1"/>
  <c r="BT415" i="1"/>
  <c r="BS415" i="1"/>
  <c r="BR415" i="1"/>
  <c r="BQ415" i="1"/>
  <c r="BP415" i="1"/>
  <c r="BH415" i="1"/>
  <c r="BC415" i="1"/>
  <c r="AX415" i="1"/>
  <c r="AS415" i="1"/>
  <c r="AP415" i="1"/>
  <c r="AM415" i="1"/>
  <c r="AL415" i="1"/>
  <c r="AE415" i="1"/>
  <c r="AB415" i="1"/>
  <c r="X415" i="1"/>
  <c r="S415" i="1"/>
  <c r="P415" i="1"/>
  <c r="O415" i="1"/>
  <c r="BU414" i="1"/>
  <c r="BT414" i="1"/>
  <c r="BS414" i="1"/>
  <c r="BR414" i="1"/>
  <c r="BQ414" i="1"/>
  <c r="BP414" i="1"/>
  <c r="BH414" i="1"/>
  <c r="BC414" i="1"/>
  <c r="AX414" i="1"/>
  <c r="AS414" i="1"/>
  <c r="AP414" i="1"/>
  <c r="AM414" i="1"/>
  <c r="AL414" i="1"/>
  <c r="AE414" i="1"/>
  <c r="AB414" i="1"/>
  <c r="X414" i="1"/>
  <c r="S414" i="1"/>
  <c r="P414" i="1"/>
  <c r="O414" i="1"/>
  <c r="BU413" i="1"/>
  <c r="BT413" i="1"/>
  <c r="BS413" i="1"/>
  <c r="BR413" i="1"/>
  <c r="BQ413" i="1"/>
  <c r="BP413" i="1"/>
  <c r="BH413" i="1"/>
  <c r="BC413" i="1"/>
  <c r="AX413" i="1"/>
  <c r="AS413" i="1"/>
  <c r="AP413" i="1"/>
  <c r="AM413" i="1"/>
  <c r="AL413" i="1"/>
  <c r="AE413" i="1"/>
  <c r="AB413" i="1"/>
  <c r="X413" i="1"/>
  <c r="S413" i="1"/>
  <c r="P413" i="1"/>
  <c r="O413" i="1"/>
  <c r="BU412" i="1"/>
  <c r="BT412" i="1"/>
  <c r="BS412" i="1"/>
  <c r="BR412" i="1"/>
  <c r="BQ412" i="1"/>
  <c r="BP412" i="1"/>
  <c r="BH412" i="1"/>
  <c r="BC412" i="1"/>
  <c r="AX412" i="1"/>
  <c r="AS412" i="1"/>
  <c r="AP412" i="1"/>
  <c r="AM412" i="1"/>
  <c r="AL412" i="1"/>
  <c r="AE412" i="1"/>
  <c r="AB412" i="1"/>
  <c r="X412" i="1"/>
  <c r="S412" i="1"/>
  <c r="P412" i="1"/>
  <c r="O412" i="1"/>
  <c r="BU411" i="1"/>
  <c r="BT411" i="1"/>
  <c r="BS411" i="1"/>
  <c r="BR411" i="1"/>
  <c r="BQ411" i="1"/>
  <c r="BP411" i="1"/>
  <c r="BH411" i="1"/>
  <c r="BC411" i="1"/>
  <c r="AX411" i="1"/>
  <c r="AS411" i="1"/>
  <c r="AP411" i="1"/>
  <c r="AM411" i="1"/>
  <c r="AL411" i="1"/>
  <c r="AE411" i="1"/>
  <c r="AB411" i="1"/>
  <c r="X411" i="1"/>
  <c r="S411" i="1"/>
  <c r="P411" i="1"/>
  <c r="O411" i="1"/>
  <c r="BU410" i="1"/>
  <c r="BT410" i="1"/>
  <c r="BS410" i="1"/>
  <c r="BR410" i="1"/>
  <c r="BQ410" i="1"/>
  <c r="BP410" i="1"/>
  <c r="BH410" i="1"/>
  <c r="BC410" i="1"/>
  <c r="AX410" i="1"/>
  <c r="AS410" i="1"/>
  <c r="AP410" i="1"/>
  <c r="AM410" i="1"/>
  <c r="AL410" i="1"/>
  <c r="AE410" i="1"/>
  <c r="AB410" i="1"/>
  <c r="X410" i="1"/>
  <c r="S410" i="1"/>
  <c r="P410" i="1"/>
  <c r="O410" i="1"/>
  <c r="BU409" i="1"/>
  <c r="BT409" i="1"/>
  <c r="BS409" i="1"/>
  <c r="BR409" i="1"/>
  <c r="BQ409" i="1"/>
  <c r="BP409" i="1"/>
  <c r="BH409" i="1"/>
  <c r="BC409" i="1"/>
  <c r="AX409" i="1"/>
  <c r="AS409" i="1"/>
  <c r="AP409" i="1"/>
  <c r="AM409" i="1"/>
  <c r="AL409" i="1"/>
  <c r="AE409" i="1"/>
  <c r="AB409" i="1"/>
  <c r="X409" i="1"/>
  <c r="S409" i="1"/>
  <c r="P409" i="1"/>
  <c r="O409" i="1"/>
  <c r="BU408" i="1"/>
  <c r="BT408" i="1"/>
  <c r="BS408" i="1"/>
  <c r="BR408" i="1"/>
  <c r="BQ408" i="1"/>
  <c r="BP408" i="1"/>
  <c r="BH408" i="1"/>
  <c r="BC408" i="1"/>
  <c r="AX408" i="1"/>
  <c r="AS408" i="1"/>
  <c r="AP408" i="1"/>
  <c r="AM408" i="1"/>
  <c r="AL408" i="1"/>
  <c r="AE408" i="1"/>
  <c r="AB408" i="1"/>
  <c r="X408" i="1"/>
  <c r="S408" i="1"/>
  <c r="P408" i="1"/>
  <c r="O408" i="1"/>
  <c r="BU407" i="1"/>
  <c r="BT407" i="1"/>
  <c r="BS407" i="1"/>
  <c r="BR407" i="1"/>
  <c r="BQ407" i="1"/>
  <c r="BP407" i="1"/>
  <c r="BH407" i="1"/>
  <c r="BC407" i="1"/>
  <c r="AX407" i="1"/>
  <c r="AS407" i="1"/>
  <c r="AP407" i="1"/>
  <c r="AM407" i="1"/>
  <c r="AL407" i="1"/>
  <c r="AE407" i="1"/>
  <c r="AB407" i="1"/>
  <c r="X407" i="1"/>
  <c r="S407" i="1"/>
  <c r="P407" i="1"/>
  <c r="O407" i="1"/>
  <c r="BU406" i="1"/>
  <c r="BT406" i="1"/>
  <c r="BS406" i="1"/>
  <c r="BR406" i="1"/>
  <c r="BQ406" i="1"/>
  <c r="BP406" i="1"/>
  <c r="BH406" i="1"/>
  <c r="BC406" i="1"/>
  <c r="AX406" i="1"/>
  <c r="AS406" i="1"/>
  <c r="AP406" i="1"/>
  <c r="AM406" i="1"/>
  <c r="AL406" i="1"/>
  <c r="AE406" i="1"/>
  <c r="AB406" i="1"/>
  <c r="X406" i="1"/>
  <c r="S406" i="1"/>
  <c r="P406" i="1"/>
  <c r="O406" i="1"/>
  <c r="BU405" i="1"/>
  <c r="BT405" i="1"/>
  <c r="BS405" i="1"/>
  <c r="BR405" i="1"/>
  <c r="BQ405" i="1"/>
  <c r="BP405" i="1"/>
  <c r="BH405" i="1"/>
  <c r="BC405" i="1"/>
  <c r="AX405" i="1"/>
  <c r="AS405" i="1"/>
  <c r="AP405" i="1"/>
  <c r="AM405" i="1"/>
  <c r="AL405" i="1"/>
  <c r="AE405" i="1"/>
  <c r="AB405" i="1"/>
  <c r="X405" i="1"/>
  <c r="S405" i="1"/>
  <c r="P405" i="1"/>
  <c r="O405" i="1"/>
  <c r="BU404" i="1"/>
  <c r="BT404" i="1"/>
  <c r="BS404" i="1"/>
  <c r="BR404" i="1"/>
  <c r="BQ404" i="1"/>
  <c r="BP404" i="1"/>
  <c r="BH404" i="1"/>
  <c r="BC404" i="1"/>
  <c r="AX404" i="1"/>
  <c r="AS404" i="1"/>
  <c r="AP404" i="1"/>
  <c r="AM404" i="1"/>
  <c r="AL404" i="1"/>
  <c r="AE404" i="1"/>
  <c r="AB404" i="1"/>
  <c r="X404" i="1"/>
  <c r="S404" i="1"/>
  <c r="P404" i="1"/>
  <c r="O404" i="1"/>
  <c r="BU403" i="1"/>
  <c r="BT403" i="1"/>
  <c r="BS403" i="1"/>
  <c r="BR403" i="1"/>
  <c r="BQ403" i="1"/>
  <c r="BP403" i="1"/>
  <c r="BH403" i="1"/>
  <c r="BC403" i="1"/>
  <c r="AX403" i="1"/>
  <c r="AS403" i="1"/>
  <c r="AP403" i="1"/>
  <c r="AM403" i="1"/>
  <c r="AL403" i="1"/>
  <c r="AE403" i="1"/>
  <c r="AB403" i="1"/>
  <c r="X403" i="1"/>
  <c r="S403" i="1"/>
  <c r="P403" i="1"/>
  <c r="O403" i="1"/>
  <c r="BU402" i="1"/>
  <c r="BT402" i="1"/>
  <c r="BS402" i="1"/>
  <c r="BR402" i="1"/>
  <c r="BQ402" i="1"/>
  <c r="BP402" i="1"/>
  <c r="BH402" i="1"/>
  <c r="BC402" i="1"/>
  <c r="AX402" i="1"/>
  <c r="AS402" i="1"/>
  <c r="AP402" i="1"/>
  <c r="AM402" i="1"/>
  <c r="AL402" i="1"/>
  <c r="AE402" i="1"/>
  <c r="AB402" i="1"/>
  <c r="X402" i="1"/>
  <c r="S402" i="1"/>
  <c r="P402" i="1"/>
  <c r="O402" i="1"/>
  <c r="BU401" i="1"/>
  <c r="BT401" i="1"/>
  <c r="BS401" i="1"/>
  <c r="BR401" i="1"/>
  <c r="BQ401" i="1"/>
  <c r="BP401" i="1"/>
  <c r="BH401" i="1"/>
  <c r="BC401" i="1"/>
  <c r="AX401" i="1"/>
  <c r="AS401" i="1"/>
  <c r="AP401" i="1"/>
  <c r="AM401" i="1"/>
  <c r="AL401" i="1"/>
  <c r="AE401" i="1"/>
  <c r="AB401" i="1"/>
  <c r="X401" i="1"/>
  <c r="S401" i="1"/>
  <c r="P401" i="1"/>
  <c r="O401" i="1"/>
  <c r="BU400" i="1"/>
  <c r="BT400" i="1"/>
  <c r="BS400" i="1"/>
  <c r="BR400" i="1"/>
  <c r="BQ400" i="1"/>
  <c r="BP400" i="1"/>
  <c r="BH400" i="1"/>
  <c r="BC400" i="1"/>
  <c r="AX400" i="1"/>
  <c r="AS400" i="1"/>
  <c r="AP400" i="1"/>
  <c r="AM400" i="1"/>
  <c r="AL400" i="1"/>
  <c r="AE400" i="1"/>
  <c r="AB400" i="1"/>
  <c r="X400" i="1"/>
  <c r="S400" i="1"/>
  <c r="P400" i="1"/>
  <c r="O400" i="1"/>
  <c r="BU399" i="1"/>
  <c r="BT399" i="1"/>
  <c r="BS399" i="1"/>
  <c r="BR399" i="1"/>
  <c r="BQ399" i="1"/>
  <c r="BP399" i="1"/>
  <c r="BH399" i="1"/>
  <c r="BC399" i="1"/>
  <c r="AX399" i="1"/>
  <c r="AS399" i="1"/>
  <c r="AP399" i="1"/>
  <c r="AM399" i="1"/>
  <c r="AL399" i="1"/>
  <c r="AE399" i="1"/>
  <c r="AB399" i="1"/>
  <c r="X399" i="1"/>
  <c r="S399" i="1"/>
  <c r="P399" i="1"/>
  <c r="O399" i="1"/>
  <c r="BU398" i="1"/>
  <c r="BT398" i="1"/>
  <c r="BS398" i="1"/>
  <c r="BR398" i="1"/>
  <c r="BQ398" i="1"/>
  <c r="BP398" i="1"/>
  <c r="BH398" i="1"/>
  <c r="BC398" i="1"/>
  <c r="AX398" i="1"/>
  <c r="AS398" i="1"/>
  <c r="AP398" i="1"/>
  <c r="AM398" i="1"/>
  <c r="AL398" i="1"/>
  <c r="AE398" i="1"/>
  <c r="AB398" i="1"/>
  <c r="X398" i="1"/>
  <c r="S398" i="1"/>
  <c r="P398" i="1"/>
  <c r="O398" i="1"/>
  <c r="BU397" i="1"/>
  <c r="BT397" i="1"/>
  <c r="BS397" i="1"/>
  <c r="BR397" i="1"/>
  <c r="BQ397" i="1"/>
  <c r="BP397" i="1"/>
  <c r="BH397" i="1"/>
  <c r="BC397" i="1"/>
  <c r="AX397" i="1"/>
  <c r="AS397" i="1"/>
  <c r="AP397" i="1"/>
  <c r="AM397" i="1"/>
  <c r="AL397" i="1"/>
  <c r="AE397" i="1"/>
  <c r="AB397" i="1"/>
  <c r="X397" i="1"/>
  <c r="S397" i="1"/>
  <c r="P397" i="1"/>
  <c r="O397" i="1"/>
  <c r="BU396" i="1"/>
  <c r="BT396" i="1"/>
  <c r="BS396" i="1"/>
  <c r="BR396" i="1"/>
  <c r="BQ396" i="1"/>
  <c r="BP396" i="1"/>
  <c r="BH396" i="1"/>
  <c r="BC396" i="1"/>
  <c r="AX396" i="1"/>
  <c r="AS396" i="1"/>
  <c r="AP396" i="1"/>
  <c r="AM396" i="1"/>
  <c r="AL396" i="1"/>
  <c r="AE396" i="1"/>
  <c r="AB396" i="1"/>
  <c r="X396" i="1"/>
  <c r="S396" i="1"/>
  <c r="P396" i="1"/>
  <c r="O396" i="1"/>
  <c r="BU395" i="1"/>
  <c r="BT395" i="1"/>
  <c r="BS395" i="1"/>
  <c r="BR395" i="1"/>
  <c r="BQ395" i="1"/>
  <c r="BP395" i="1"/>
  <c r="BH395" i="1"/>
  <c r="BC395" i="1"/>
  <c r="AX395" i="1"/>
  <c r="AS395" i="1"/>
  <c r="AP395" i="1"/>
  <c r="AM395" i="1"/>
  <c r="AL395" i="1"/>
  <c r="AE395" i="1"/>
  <c r="AB395" i="1"/>
  <c r="X395" i="1"/>
  <c r="S395" i="1"/>
  <c r="P395" i="1"/>
  <c r="O395" i="1"/>
  <c r="BU394" i="1"/>
  <c r="BT394" i="1"/>
  <c r="BS394" i="1"/>
  <c r="BR394" i="1"/>
  <c r="BQ394" i="1"/>
  <c r="BP394" i="1"/>
  <c r="BH394" i="1"/>
  <c r="BC394" i="1"/>
  <c r="AX394" i="1"/>
  <c r="AS394" i="1"/>
  <c r="AP394" i="1"/>
  <c r="AM394" i="1"/>
  <c r="AL394" i="1"/>
  <c r="AE394" i="1"/>
  <c r="AB394" i="1"/>
  <c r="X394" i="1"/>
  <c r="S394" i="1"/>
  <c r="P394" i="1"/>
  <c r="O394" i="1"/>
  <c r="BU393" i="1"/>
  <c r="BT393" i="1"/>
  <c r="BS393" i="1"/>
  <c r="BR393" i="1"/>
  <c r="BQ393" i="1"/>
  <c r="BP393" i="1"/>
  <c r="BH393" i="1"/>
  <c r="BC393" i="1"/>
  <c r="AX393" i="1"/>
  <c r="AS393" i="1"/>
  <c r="AP393" i="1"/>
  <c r="AM393" i="1"/>
  <c r="AL393" i="1"/>
  <c r="AE393" i="1"/>
  <c r="AB393" i="1"/>
  <c r="X393" i="1"/>
  <c r="S393" i="1"/>
  <c r="P393" i="1"/>
  <c r="O393" i="1"/>
  <c r="BU392" i="1"/>
  <c r="BT392" i="1"/>
  <c r="BS392" i="1"/>
  <c r="BR392" i="1"/>
  <c r="BQ392" i="1"/>
  <c r="BP392" i="1"/>
  <c r="BH392" i="1"/>
  <c r="BC392" i="1"/>
  <c r="AX392" i="1"/>
  <c r="AS392" i="1"/>
  <c r="AP392" i="1"/>
  <c r="AM392" i="1"/>
  <c r="AL392" i="1"/>
  <c r="AE392" i="1"/>
  <c r="AB392" i="1"/>
  <c r="X392" i="1"/>
  <c r="S392" i="1"/>
  <c r="P392" i="1"/>
  <c r="O392" i="1"/>
  <c r="BU391" i="1"/>
  <c r="BT391" i="1"/>
  <c r="BS391" i="1"/>
  <c r="BR391" i="1"/>
  <c r="BQ391" i="1"/>
  <c r="BP391" i="1"/>
  <c r="BH391" i="1"/>
  <c r="BC391" i="1"/>
  <c r="AX391" i="1"/>
  <c r="AS391" i="1"/>
  <c r="AP391" i="1"/>
  <c r="AM391" i="1"/>
  <c r="AL391" i="1"/>
  <c r="AE391" i="1"/>
  <c r="AB391" i="1"/>
  <c r="X391" i="1"/>
  <c r="S391" i="1"/>
  <c r="P391" i="1"/>
  <c r="O391" i="1"/>
  <c r="BU390" i="1"/>
  <c r="BT390" i="1"/>
  <c r="BS390" i="1"/>
  <c r="BR390" i="1"/>
  <c r="BQ390" i="1"/>
  <c r="BP390" i="1"/>
  <c r="BH390" i="1"/>
  <c r="BC390" i="1"/>
  <c r="AX390" i="1"/>
  <c r="AS390" i="1"/>
  <c r="AP390" i="1"/>
  <c r="AM390" i="1"/>
  <c r="AL390" i="1"/>
  <c r="AE390" i="1"/>
  <c r="AB390" i="1"/>
  <c r="X390" i="1"/>
  <c r="S390" i="1"/>
  <c r="P390" i="1"/>
  <c r="O390" i="1"/>
  <c r="BU389" i="1"/>
  <c r="BT389" i="1"/>
  <c r="BS389" i="1"/>
  <c r="BR389" i="1"/>
  <c r="BQ389" i="1"/>
  <c r="BP389" i="1"/>
  <c r="BH389" i="1"/>
  <c r="BC389" i="1"/>
  <c r="AX389" i="1"/>
  <c r="AS389" i="1"/>
  <c r="AP389" i="1"/>
  <c r="AM389" i="1"/>
  <c r="AL389" i="1"/>
  <c r="AE389" i="1"/>
  <c r="AB389" i="1"/>
  <c r="X389" i="1"/>
  <c r="S389" i="1"/>
  <c r="P389" i="1"/>
  <c r="O389" i="1"/>
  <c r="BU388" i="1"/>
  <c r="BT388" i="1"/>
  <c r="BS388" i="1"/>
  <c r="BR388" i="1"/>
  <c r="BQ388" i="1"/>
  <c r="BP388" i="1"/>
  <c r="BH388" i="1"/>
  <c r="BC388" i="1"/>
  <c r="AX388" i="1"/>
  <c r="AS388" i="1"/>
  <c r="AP388" i="1"/>
  <c r="AM388" i="1"/>
  <c r="AL388" i="1"/>
  <c r="AE388" i="1"/>
  <c r="AB388" i="1"/>
  <c r="X388" i="1"/>
  <c r="S388" i="1"/>
  <c r="P388" i="1"/>
  <c r="O388" i="1"/>
  <c r="BU387" i="1"/>
  <c r="BT387" i="1"/>
  <c r="BS387" i="1"/>
  <c r="BR387" i="1"/>
  <c r="BQ387" i="1"/>
  <c r="BP387" i="1"/>
  <c r="BH387" i="1"/>
  <c r="BC387" i="1"/>
  <c r="AX387" i="1"/>
  <c r="AS387" i="1"/>
  <c r="AP387" i="1"/>
  <c r="AM387" i="1"/>
  <c r="AL387" i="1"/>
  <c r="AE387" i="1"/>
  <c r="AB387" i="1"/>
  <c r="X387" i="1"/>
  <c r="S387" i="1"/>
  <c r="P387" i="1"/>
  <c r="O387" i="1"/>
  <c r="BU386" i="1"/>
  <c r="BT386" i="1"/>
  <c r="BS386" i="1"/>
  <c r="BR386" i="1"/>
  <c r="BQ386" i="1"/>
  <c r="BP386" i="1"/>
  <c r="BH386" i="1"/>
  <c r="BC386" i="1"/>
  <c r="AX386" i="1"/>
  <c r="AS386" i="1"/>
  <c r="AP386" i="1"/>
  <c r="AM386" i="1"/>
  <c r="AL386" i="1"/>
  <c r="AI386" i="1"/>
  <c r="AE386" i="1"/>
  <c r="AB386" i="1"/>
  <c r="X386" i="1"/>
  <c r="U386" i="1"/>
  <c r="S386" i="1"/>
  <c r="P386" i="1"/>
  <c r="O386" i="1"/>
  <c r="BU385" i="1"/>
  <c r="BT385" i="1"/>
  <c r="BS385" i="1"/>
  <c r="BR385" i="1"/>
  <c r="BQ385" i="1"/>
  <c r="BP385" i="1"/>
  <c r="BH385" i="1"/>
  <c r="BC385" i="1"/>
  <c r="AX385" i="1"/>
  <c r="AS385" i="1"/>
  <c r="AP385" i="1"/>
  <c r="AM385" i="1"/>
  <c r="AL385" i="1"/>
  <c r="AI385" i="1"/>
  <c r="AE385" i="1"/>
  <c r="AB385" i="1"/>
  <c r="X385" i="1"/>
  <c r="U385" i="1"/>
  <c r="S385" i="1"/>
  <c r="P385" i="1"/>
  <c r="O385" i="1"/>
  <c r="BU384" i="1"/>
  <c r="BT384" i="1"/>
  <c r="BS384" i="1"/>
  <c r="BR384" i="1"/>
  <c r="BQ384" i="1"/>
  <c r="BP384" i="1"/>
  <c r="BH384" i="1"/>
  <c r="BC384" i="1"/>
  <c r="AX384" i="1"/>
  <c r="AS384" i="1"/>
  <c r="AP384" i="1"/>
  <c r="AM384" i="1"/>
  <c r="AL384" i="1"/>
  <c r="AI384" i="1"/>
  <c r="AE384" i="1"/>
  <c r="AB384" i="1"/>
  <c r="X384" i="1"/>
  <c r="U384" i="1"/>
  <c r="S384" i="1"/>
  <c r="P384" i="1"/>
  <c r="O384" i="1"/>
  <c r="BU383" i="1"/>
  <c r="BT383" i="1"/>
  <c r="BS383" i="1"/>
  <c r="BR383" i="1"/>
  <c r="BQ383" i="1"/>
  <c r="BP383" i="1"/>
  <c r="BH383" i="1"/>
  <c r="BC383" i="1"/>
  <c r="AX383" i="1"/>
  <c r="AS383" i="1"/>
  <c r="AP383" i="1"/>
  <c r="AM383" i="1"/>
  <c r="AL383" i="1"/>
  <c r="AI383" i="1"/>
  <c r="AE383" i="1"/>
  <c r="AB383" i="1"/>
  <c r="X383" i="1"/>
  <c r="U383" i="1"/>
  <c r="S383" i="1"/>
  <c r="P383" i="1"/>
  <c r="O383" i="1"/>
  <c r="BU382" i="1"/>
  <c r="BT382" i="1"/>
  <c r="BS382" i="1"/>
  <c r="BR382" i="1"/>
  <c r="BQ382" i="1"/>
  <c r="BP382" i="1"/>
  <c r="BH382" i="1"/>
  <c r="BC382" i="1"/>
  <c r="AX382" i="1"/>
  <c r="AS382" i="1"/>
  <c r="AP382" i="1"/>
  <c r="AM382" i="1"/>
  <c r="AL382" i="1"/>
  <c r="AI382" i="1"/>
  <c r="AE382" i="1"/>
  <c r="AB382" i="1"/>
  <c r="X382" i="1"/>
  <c r="U382" i="1"/>
  <c r="S382" i="1"/>
  <c r="P382" i="1"/>
  <c r="O382" i="1"/>
  <c r="BU381" i="1"/>
  <c r="BT381" i="1"/>
  <c r="BS381" i="1"/>
  <c r="BR381" i="1"/>
  <c r="BQ381" i="1"/>
  <c r="BP381" i="1"/>
  <c r="BH381" i="1"/>
  <c r="BC381" i="1"/>
  <c r="AX381" i="1"/>
  <c r="AS381" i="1"/>
  <c r="AP381" i="1"/>
  <c r="AM381" i="1"/>
  <c r="AL381" i="1"/>
  <c r="AI381" i="1"/>
  <c r="AE381" i="1"/>
  <c r="AB381" i="1"/>
  <c r="X381" i="1"/>
  <c r="U381" i="1"/>
  <c r="S381" i="1"/>
  <c r="P381" i="1"/>
  <c r="O381" i="1"/>
  <c r="BU380" i="1"/>
  <c r="BT380" i="1"/>
  <c r="BS380" i="1"/>
  <c r="BR380" i="1"/>
  <c r="BQ380" i="1"/>
  <c r="BP380" i="1"/>
  <c r="BH380" i="1"/>
  <c r="BC380" i="1"/>
  <c r="AX380" i="1"/>
  <c r="AS380" i="1"/>
  <c r="AP380" i="1"/>
  <c r="AM380" i="1"/>
  <c r="AL380" i="1"/>
  <c r="AI380" i="1"/>
  <c r="AE380" i="1"/>
  <c r="AB380" i="1"/>
  <c r="X380" i="1"/>
  <c r="U380" i="1"/>
  <c r="S380" i="1"/>
  <c r="P380" i="1"/>
  <c r="O380" i="1"/>
  <c r="BU379" i="1"/>
  <c r="BT379" i="1"/>
  <c r="BS379" i="1"/>
  <c r="BR379" i="1"/>
  <c r="BQ379" i="1"/>
  <c r="BP379" i="1"/>
  <c r="BH379" i="1"/>
  <c r="BC379" i="1"/>
  <c r="AX379" i="1"/>
  <c r="AS379" i="1"/>
  <c r="AP379" i="1"/>
  <c r="AM379" i="1"/>
  <c r="AL379" i="1"/>
  <c r="AI379" i="1"/>
  <c r="AE379" i="1"/>
  <c r="AB379" i="1"/>
  <c r="X379" i="1"/>
  <c r="U379" i="1"/>
  <c r="S379" i="1"/>
  <c r="P379" i="1"/>
  <c r="O379" i="1"/>
  <c r="BU378" i="1"/>
  <c r="BT378" i="1"/>
  <c r="BS378" i="1"/>
  <c r="BR378" i="1"/>
  <c r="BQ378" i="1"/>
  <c r="BP378" i="1"/>
  <c r="BH378" i="1"/>
  <c r="BC378" i="1"/>
  <c r="AX378" i="1"/>
  <c r="AS378" i="1"/>
  <c r="AP378" i="1"/>
  <c r="AM378" i="1"/>
  <c r="AL378" i="1"/>
  <c r="AI378" i="1"/>
  <c r="AE378" i="1"/>
  <c r="AB378" i="1"/>
  <c r="X378" i="1"/>
  <c r="U378" i="1"/>
  <c r="S378" i="1"/>
  <c r="P378" i="1"/>
  <c r="O378" i="1"/>
  <c r="BU377" i="1"/>
  <c r="BT377" i="1"/>
  <c r="BS377" i="1"/>
  <c r="BR377" i="1"/>
  <c r="BQ377" i="1"/>
  <c r="BP377" i="1"/>
  <c r="BH377" i="1"/>
  <c r="BC377" i="1"/>
  <c r="AX377" i="1"/>
  <c r="AS377" i="1"/>
  <c r="AP377" i="1"/>
  <c r="AM377" i="1"/>
  <c r="AL377" i="1"/>
  <c r="AI377" i="1"/>
  <c r="AE377" i="1"/>
  <c r="AB377" i="1"/>
  <c r="X377" i="1"/>
  <c r="U377" i="1"/>
  <c r="S377" i="1"/>
  <c r="P377" i="1"/>
  <c r="O377" i="1"/>
  <c r="BU376" i="1"/>
  <c r="BT376" i="1"/>
  <c r="BS376" i="1"/>
  <c r="BR376" i="1"/>
  <c r="BQ376" i="1"/>
  <c r="BP376" i="1"/>
  <c r="BH376" i="1"/>
  <c r="BC376" i="1"/>
  <c r="AX376" i="1"/>
  <c r="AS376" i="1"/>
  <c r="AP376" i="1"/>
  <c r="AM376" i="1"/>
  <c r="AL376" i="1"/>
  <c r="AI376" i="1"/>
  <c r="AE376" i="1"/>
  <c r="AB376" i="1"/>
  <c r="X376" i="1"/>
  <c r="U376" i="1"/>
  <c r="S376" i="1"/>
  <c r="P376" i="1"/>
  <c r="O376" i="1"/>
  <c r="BU375" i="1"/>
  <c r="BT375" i="1"/>
  <c r="BS375" i="1"/>
  <c r="BR375" i="1"/>
  <c r="BQ375" i="1"/>
  <c r="BP375" i="1"/>
  <c r="BH375" i="1"/>
  <c r="BC375" i="1"/>
  <c r="AX375" i="1"/>
  <c r="AS375" i="1"/>
  <c r="AP375" i="1"/>
  <c r="AM375" i="1"/>
  <c r="AL375" i="1"/>
  <c r="AI375" i="1"/>
  <c r="AE375" i="1"/>
  <c r="AB375" i="1"/>
  <c r="X375" i="1"/>
  <c r="U375" i="1"/>
  <c r="S375" i="1"/>
  <c r="P375" i="1"/>
  <c r="O375" i="1"/>
  <c r="BU374" i="1"/>
  <c r="BT374" i="1"/>
  <c r="BS374" i="1"/>
  <c r="BR374" i="1"/>
  <c r="BQ374" i="1"/>
  <c r="BP374" i="1"/>
  <c r="BH374" i="1"/>
  <c r="BC374" i="1"/>
  <c r="AX374" i="1"/>
  <c r="AS374" i="1"/>
  <c r="AP374" i="1"/>
  <c r="AM374" i="1"/>
  <c r="AL374" i="1"/>
  <c r="AI374" i="1"/>
  <c r="AE374" i="1"/>
  <c r="AB374" i="1"/>
  <c r="X374" i="1"/>
  <c r="U374" i="1"/>
  <c r="S374" i="1"/>
  <c r="P374" i="1"/>
  <c r="O374" i="1"/>
  <c r="BU373" i="1"/>
  <c r="BT373" i="1"/>
  <c r="BS373" i="1"/>
  <c r="BR373" i="1"/>
  <c r="BQ373" i="1"/>
  <c r="BP373" i="1"/>
  <c r="BH373" i="1"/>
  <c r="BC373" i="1"/>
  <c r="AX373" i="1"/>
  <c r="AS373" i="1"/>
  <c r="AP373" i="1"/>
  <c r="AM373" i="1"/>
  <c r="AL373" i="1"/>
  <c r="AI373" i="1"/>
  <c r="AE373" i="1"/>
  <c r="AB373" i="1"/>
  <c r="X373" i="1"/>
  <c r="U373" i="1"/>
  <c r="S373" i="1"/>
  <c r="P373" i="1"/>
  <c r="O373" i="1"/>
  <c r="BU372" i="1"/>
  <c r="BT372" i="1"/>
  <c r="BS372" i="1"/>
  <c r="BR372" i="1"/>
  <c r="BQ372" i="1"/>
  <c r="BP372" i="1"/>
  <c r="BH372" i="1"/>
  <c r="BC372" i="1"/>
  <c r="AX372" i="1"/>
  <c r="AS372" i="1"/>
  <c r="AP372" i="1"/>
  <c r="AM372" i="1"/>
  <c r="AL372" i="1"/>
  <c r="AI372" i="1"/>
  <c r="AE372" i="1"/>
  <c r="AB372" i="1"/>
  <c r="X372" i="1"/>
  <c r="U372" i="1"/>
  <c r="S372" i="1"/>
  <c r="P372" i="1"/>
  <c r="O372" i="1"/>
  <c r="BU371" i="1"/>
  <c r="BT371" i="1"/>
  <c r="BS371" i="1"/>
  <c r="BR371" i="1"/>
  <c r="BQ371" i="1"/>
  <c r="BP371" i="1"/>
  <c r="BH371" i="1"/>
  <c r="BC371" i="1"/>
  <c r="AX371" i="1"/>
  <c r="AS371" i="1"/>
  <c r="AP371" i="1"/>
  <c r="AM371" i="1"/>
  <c r="AL371" i="1"/>
  <c r="AI371" i="1"/>
  <c r="AE371" i="1"/>
  <c r="AB371" i="1"/>
  <c r="X371" i="1"/>
  <c r="U371" i="1"/>
  <c r="S371" i="1"/>
  <c r="P371" i="1"/>
  <c r="O371" i="1"/>
  <c r="BU370" i="1"/>
  <c r="BT370" i="1"/>
  <c r="BS370" i="1"/>
  <c r="BR370" i="1"/>
  <c r="BQ370" i="1"/>
  <c r="BP370" i="1"/>
  <c r="BH370" i="1"/>
  <c r="BC370" i="1"/>
  <c r="AX370" i="1"/>
  <c r="AS370" i="1"/>
  <c r="AP370" i="1"/>
  <c r="AM370" i="1"/>
  <c r="AL370" i="1"/>
  <c r="AI370" i="1"/>
  <c r="AE370" i="1"/>
  <c r="AB370" i="1"/>
  <c r="X370" i="1"/>
  <c r="U370" i="1"/>
  <c r="S370" i="1"/>
  <c r="P370" i="1"/>
  <c r="O370" i="1"/>
  <c r="BU369" i="1"/>
  <c r="BT369" i="1"/>
  <c r="BS369" i="1"/>
  <c r="BR369" i="1"/>
  <c r="BQ369" i="1"/>
  <c r="BP369" i="1"/>
  <c r="BH369" i="1"/>
  <c r="BC369" i="1"/>
  <c r="AX369" i="1"/>
  <c r="AS369" i="1"/>
  <c r="AP369" i="1"/>
  <c r="AM369" i="1"/>
  <c r="AL369" i="1"/>
  <c r="AI369" i="1"/>
  <c r="AE369" i="1"/>
  <c r="AB369" i="1"/>
  <c r="X369" i="1"/>
  <c r="U369" i="1"/>
  <c r="S369" i="1"/>
  <c r="P369" i="1"/>
  <c r="O369" i="1"/>
  <c r="BU368" i="1"/>
  <c r="BT368" i="1"/>
  <c r="BS368" i="1"/>
  <c r="BR368" i="1"/>
  <c r="BQ368" i="1"/>
  <c r="BP368" i="1"/>
  <c r="BH368" i="1"/>
  <c r="BC368" i="1"/>
  <c r="AX368" i="1"/>
  <c r="AS368" i="1"/>
  <c r="AP368" i="1"/>
  <c r="AM368" i="1"/>
  <c r="AL368" i="1"/>
  <c r="AI368" i="1"/>
  <c r="AE368" i="1"/>
  <c r="AB368" i="1"/>
  <c r="X368" i="1"/>
  <c r="U368" i="1"/>
  <c r="S368" i="1"/>
  <c r="P368" i="1"/>
  <c r="O368" i="1"/>
  <c r="BU367" i="1"/>
  <c r="BT367" i="1"/>
  <c r="BS367" i="1"/>
  <c r="BR367" i="1"/>
  <c r="BQ367" i="1"/>
  <c r="BP367" i="1"/>
  <c r="BH367" i="1"/>
  <c r="BC367" i="1"/>
  <c r="AX367" i="1"/>
  <c r="AS367" i="1"/>
  <c r="AP367" i="1"/>
  <c r="AM367" i="1"/>
  <c r="AL367" i="1"/>
  <c r="AI367" i="1"/>
  <c r="AE367" i="1"/>
  <c r="AB367" i="1"/>
  <c r="X367" i="1"/>
  <c r="U367" i="1"/>
  <c r="S367" i="1"/>
  <c r="P367" i="1"/>
  <c r="O367" i="1"/>
  <c r="BU366" i="1"/>
  <c r="BT366" i="1"/>
  <c r="BS366" i="1"/>
  <c r="BR366" i="1"/>
  <c r="BQ366" i="1"/>
  <c r="BP366" i="1"/>
  <c r="BH366" i="1"/>
  <c r="BC366" i="1"/>
  <c r="AX366" i="1"/>
  <c r="AS366" i="1"/>
  <c r="AP366" i="1"/>
  <c r="AM366" i="1"/>
  <c r="AL366" i="1"/>
  <c r="AI366" i="1"/>
  <c r="AE366" i="1"/>
  <c r="AB366" i="1"/>
  <c r="X366" i="1"/>
  <c r="U366" i="1"/>
  <c r="S366" i="1"/>
  <c r="P366" i="1"/>
  <c r="O366" i="1"/>
  <c r="BU365" i="1"/>
  <c r="BT365" i="1"/>
  <c r="BS365" i="1"/>
  <c r="BR365" i="1"/>
  <c r="BQ365" i="1"/>
  <c r="BP365" i="1"/>
  <c r="BH365" i="1"/>
  <c r="BC365" i="1"/>
  <c r="AX365" i="1"/>
  <c r="AS365" i="1"/>
  <c r="AP365" i="1"/>
  <c r="AM365" i="1"/>
  <c r="AL365" i="1"/>
  <c r="AI365" i="1"/>
  <c r="AE365" i="1"/>
  <c r="AB365" i="1"/>
  <c r="X365" i="1"/>
  <c r="U365" i="1"/>
  <c r="S365" i="1"/>
  <c r="P365" i="1"/>
  <c r="O365" i="1"/>
  <c r="BU364" i="1"/>
  <c r="BT364" i="1"/>
  <c r="BS364" i="1"/>
  <c r="BR364" i="1"/>
  <c r="BQ364" i="1"/>
  <c r="BP364" i="1"/>
  <c r="BH364" i="1"/>
  <c r="BC364" i="1"/>
  <c r="AX364" i="1"/>
  <c r="AS364" i="1"/>
  <c r="AP364" i="1"/>
  <c r="AM364" i="1"/>
  <c r="AL364" i="1"/>
  <c r="AI364" i="1"/>
  <c r="AE364" i="1"/>
  <c r="AB364" i="1"/>
  <c r="X364" i="1"/>
  <c r="U364" i="1"/>
  <c r="S364" i="1"/>
  <c r="P364" i="1"/>
  <c r="O364" i="1"/>
  <c r="BU363" i="1"/>
  <c r="BT363" i="1"/>
  <c r="BS363" i="1"/>
  <c r="BR363" i="1"/>
  <c r="BQ363" i="1"/>
  <c r="BP363" i="1"/>
  <c r="BH363" i="1"/>
  <c r="BC363" i="1"/>
  <c r="AX363" i="1"/>
  <c r="AS363" i="1"/>
  <c r="AP363" i="1"/>
  <c r="AM363" i="1"/>
  <c r="AL363" i="1"/>
  <c r="AI363" i="1"/>
  <c r="AE363" i="1"/>
  <c r="AB363" i="1"/>
  <c r="X363" i="1"/>
  <c r="U363" i="1"/>
  <c r="S363" i="1"/>
  <c r="P363" i="1"/>
  <c r="O363" i="1"/>
  <c r="BU362" i="1"/>
  <c r="BT362" i="1"/>
  <c r="BS362" i="1"/>
  <c r="BR362" i="1"/>
  <c r="BQ362" i="1"/>
  <c r="BP362" i="1"/>
  <c r="BH362" i="1"/>
  <c r="BC362" i="1"/>
  <c r="AX362" i="1"/>
  <c r="AS362" i="1"/>
  <c r="AP362" i="1"/>
  <c r="AM362" i="1"/>
  <c r="AL362" i="1"/>
  <c r="AI362" i="1"/>
  <c r="AE362" i="1"/>
  <c r="AB362" i="1"/>
  <c r="X362" i="1"/>
  <c r="U362" i="1"/>
  <c r="S362" i="1"/>
  <c r="P362" i="1"/>
  <c r="O362" i="1"/>
  <c r="BU361" i="1"/>
  <c r="BT361" i="1"/>
  <c r="BS361" i="1"/>
  <c r="BR361" i="1"/>
  <c r="BQ361" i="1"/>
  <c r="BP361" i="1"/>
  <c r="BH361" i="1"/>
  <c r="BC361" i="1"/>
  <c r="AX361" i="1"/>
  <c r="AS361" i="1"/>
  <c r="AP361" i="1"/>
  <c r="AM361" i="1"/>
  <c r="AL361" i="1"/>
  <c r="AI361" i="1"/>
  <c r="AE361" i="1"/>
  <c r="AB361" i="1"/>
  <c r="X361" i="1"/>
  <c r="U361" i="1"/>
  <c r="S361" i="1"/>
  <c r="P361" i="1"/>
  <c r="O361" i="1"/>
  <c r="BU360" i="1"/>
  <c r="BT360" i="1"/>
  <c r="BS360" i="1"/>
  <c r="BR360" i="1"/>
  <c r="BQ360" i="1"/>
  <c r="BP360" i="1"/>
  <c r="BH360" i="1"/>
  <c r="BC360" i="1"/>
  <c r="AX360" i="1"/>
  <c r="AS360" i="1"/>
  <c r="AP360" i="1"/>
  <c r="AM360" i="1"/>
  <c r="AL360" i="1"/>
  <c r="AI360" i="1"/>
  <c r="AE360" i="1"/>
  <c r="AB360" i="1"/>
  <c r="X360" i="1"/>
  <c r="U360" i="1"/>
  <c r="S360" i="1"/>
  <c r="P360" i="1"/>
  <c r="O360" i="1"/>
  <c r="BU359" i="1"/>
  <c r="BT359" i="1"/>
  <c r="BS359" i="1"/>
  <c r="BR359" i="1"/>
  <c r="BQ359" i="1"/>
  <c r="BP359" i="1"/>
  <c r="BH359" i="1"/>
  <c r="BC359" i="1"/>
  <c r="AX359" i="1"/>
  <c r="AS359" i="1"/>
  <c r="AP359" i="1"/>
  <c r="AM359" i="1"/>
  <c r="AL359" i="1"/>
  <c r="AI359" i="1"/>
  <c r="AE359" i="1"/>
  <c r="AB359" i="1"/>
  <c r="X359" i="1"/>
  <c r="U359" i="1"/>
  <c r="S359" i="1"/>
  <c r="P359" i="1"/>
  <c r="O359" i="1"/>
  <c r="BU358" i="1"/>
  <c r="BT358" i="1"/>
  <c r="BS358" i="1"/>
  <c r="BR358" i="1"/>
  <c r="BQ358" i="1"/>
  <c r="BP358" i="1"/>
  <c r="BH358" i="1"/>
  <c r="BC358" i="1"/>
  <c r="AX358" i="1"/>
  <c r="AS358" i="1"/>
  <c r="AP358" i="1"/>
  <c r="AM358" i="1"/>
  <c r="AL358" i="1"/>
  <c r="AI358" i="1"/>
  <c r="AE358" i="1"/>
  <c r="AB358" i="1"/>
  <c r="X358" i="1"/>
  <c r="U358" i="1"/>
  <c r="S358" i="1"/>
  <c r="P358" i="1"/>
  <c r="O358" i="1"/>
  <c r="BU357" i="1"/>
  <c r="BT357" i="1"/>
  <c r="BS357" i="1"/>
  <c r="BR357" i="1"/>
  <c r="BQ357" i="1"/>
  <c r="BP357" i="1"/>
  <c r="BH357" i="1"/>
  <c r="BC357" i="1"/>
  <c r="AX357" i="1"/>
  <c r="AS357" i="1"/>
  <c r="AP357" i="1"/>
  <c r="AM357" i="1"/>
  <c r="AL357" i="1"/>
  <c r="AI357" i="1"/>
  <c r="AE357" i="1"/>
  <c r="AB357" i="1"/>
  <c r="X357" i="1"/>
  <c r="U357" i="1"/>
  <c r="S357" i="1"/>
  <c r="P357" i="1"/>
  <c r="O357" i="1"/>
  <c r="BU356" i="1"/>
  <c r="BT356" i="1"/>
  <c r="BS356" i="1"/>
  <c r="BR356" i="1"/>
  <c r="BQ356" i="1"/>
  <c r="BP356" i="1"/>
  <c r="BH356" i="1"/>
  <c r="BC356" i="1"/>
  <c r="AX356" i="1"/>
  <c r="AS356" i="1"/>
  <c r="AP356" i="1"/>
  <c r="AM356" i="1"/>
  <c r="AL356" i="1"/>
  <c r="AI356" i="1"/>
  <c r="AE356" i="1"/>
  <c r="AB356" i="1"/>
  <c r="X356" i="1"/>
  <c r="U356" i="1"/>
  <c r="S356" i="1"/>
  <c r="P356" i="1"/>
  <c r="O356" i="1"/>
  <c r="BU355" i="1"/>
  <c r="BT355" i="1"/>
  <c r="BS355" i="1"/>
  <c r="BR355" i="1"/>
  <c r="BQ355" i="1"/>
  <c r="BP355" i="1"/>
  <c r="BH355" i="1"/>
  <c r="BC355" i="1"/>
  <c r="AX355" i="1"/>
  <c r="AS355" i="1"/>
  <c r="AP355" i="1"/>
  <c r="AM355" i="1"/>
  <c r="AL355" i="1"/>
  <c r="AI355" i="1"/>
  <c r="AE355" i="1"/>
  <c r="AB355" i="1"/>
  <c r="X355" i="1"/>
  <c r="U355" i="1"/>
  <c r="S355" i="1"/>
  <c r="P355" i="1"/>
  <c r="O355" i="1"/>
  <c r="BU354" i="1"/>
  <c r="BT354" i="1"/>
  <c r="BS354" i="1"/>
  <c r="BR354" i="1"/>
  <c r="BQ354" i="1"/>
  <c r="BP354" i="1"/>
  <c r="BH354" i="1"/>
  <c r="BC354" i="1"/>
  <c r="AX354" i="1"/>
  <c r="AS354" i="1"/>
  <c r="AP354" i="1"/>
  <c r="AM354" i="1"/>
  <c r="AL354" i="1"/>
  <c r="AI354" i="1"/>
  <c r="AE354" i="1"/>
  <c r="AB354" i="1"/>
  <c r="X354" i="1"/>
  <c r="U354" i="1"/>
  <c r="S354" i="1"/>
  <c r="P354" i="1"/>
  <c r="O354" i="1"/>
  <c r="BU353" i="1"/>
  <c r="BT353" i="1"/>
  <c r="BS353" i="1"/>
  <c r="BR353" i="1"/>
  <c r="BQ353" i="1"/>
  <c r="BP353" i="1"/>
  <c r="BH353" i="1"/>
  <c r="BC353" i="1"/>
  <c r="AX353" i="1"/>
  <c r="AS353" i="1"/>
  <c r="AP353" i="1"/>
  <c r="AM353" i="1"/>
  <c r="AL353" i="1"/>
  <c r="AI353" i="1"/>
  <c r="AE353" i="1"/>
  <c r="AB353" i="1"/>
  <c r="X353" i="1"/>
  <c r="U353" i="1"/>
  <c r="S353" i="1"/>
  <c r="P353" i="1"/>
  <c r="O353" i="1"/>
  <c r="BU352" i="1"/>
  <c r="BT352" i="1"/>
  <c r="BS352" i="1"/>
  <c r="BR352" i="1"/>
  <c r="BQ352" i="1"/>
  <c r="BP352" i="1"/>
  <c r="BH352" i="1"/>
  <c r="BC352" i="1"/>
  <c r="AX352" i="1"/>
  <c r="AS352" i="1"/>
  <c r="AP352" i="1"/>
  <c r="AM352" i="1"/>
  <c r="AL352" i="1"/>
  <c r="AI352" i="1"/>
  <c r="AE352" i="1"/>
  <c r="AB352" i="1"/>
  <c r="X352" i="1"/>
  <c r="U352" i="1"/>
  <c r="S352" i="1"/>
  <c r="P352" i="1"/>
  <c r="O352" i="1"/>
  <c r="BU351" i="1"/>
  <c r="BT351" i="1"/>
  <c r="BS351" i="1"/>
  <c r="BR351" i="1"/>
  <c r="BQ351" i="1"/>
  <c r="BP351" i="1"/>
  <c r="BH351" i="1"/>
  <c r="BC351" i="1"/>
  <c r="AX351" i="1"/>
  <c r="AS351" i="1"/>
  <c r="AP351" i="1"/>
  <c r="AM351" i="1"/>
  <c r="AL351" i="1"/>
  <c r="AI351" i="1"/>
  <c r="AE351" i="1"/>
  <c r="AB351" i="1"/>
  <c r="X351" i="1"/>
  <c r="U351" i="1"/>
  <c r="S351" i="1"/>
  <c r="P351" i="1"/>
  <c r="O351" i="1"/>
  <c r="BU350" i="1"/>
  <c r="BT350" i="1"/>
  <c r="BS350" i="1"/>
  <c r="BR350" i="1"/>
  <c r="BQ350" i="1"/>
  <c r="BP350" i="1"/>
  <c r="BH350" i="1"/>
  <c r="BC350" i="1"/>
  <c r="AX350" i="1"/>
  <c r="AS350" i="1"/>
  <c r="AP350" i="1"/>
  <c r="AM350" i="1"/>
  <c r="AL350" i="1"/>
  <c r="AI350" i="1"/>
  <c r="AE350" i="1"/>
  <c r="AB350" i="1"/>
  <c r="X350" i="1"/>
  <c r="U350" i="1"/>
  <c r="S350" i="1"/>
  <c r="P350" i="1"/>
  <c r="O350" i="1"/>
  <c r="BU349" i="1"/>
  <c r="BT349" i="1"/>
  <c r="BS349" i="1"/>
  <c r="BR349" i="1"/>
  <c r="BQ349" i="1"/>
  <c r="BP349" i="1"/>
  <c r="BH349" i="1"/>
  <c r="BC349" i="1"/>
  <c r="AX349" i="1"/>
  <c r="AS349" i="1"/>
  <c r="AP349" i="1"/>
  <c r="AM349" i="1"/>
  <c r="AL349" i="1"/>
  <c r="AI349" i="1"/>
  <c r="AE349" i="1"/>
  <c r="AB349" i="1"/>
  <c r="X349" i="1"/>
  <c r="U349" i="1"/>
  <c r="S349" i="1"/>
  <c r="P349" i="1"/>
  <c r="O349" i="1"/>
  <c r="BU348" i="1"/>
  <c r="BT348" i="1"/>
  <c r="BS348" i="1"/>
  <c r="BR348" i="1"/>
  <c r="BQ348" i="1"/>
  <c r="BP348" i="1"/>
  <c r="BH348" i="1"/>
  <c r="BC348" i="1"/>
  <c r="AX348" i="1"/>
  <c r="AS348" i="1"/>
  <c r="AP348" i="1"/>
  <c r="AM348" i="1"/>
  <c r="AL348" i="1"/>
  <c r="AI348" i="1"/>
  <c r="AE348" i="1"/>
  <c r="AB348" i="1"/>
  <c r="X348" i="1"/>
  <c r="U348" i="1"/>
  <c r="S348" i="1"/>
  <c r="P348" i="1"/>
  <c r="O348" i="1"/>
  <c r="BU347" i="1"/>
  <c r="BT347" i="1"/>
  <c r="BS347" i="1"/>
  <c r="BR347" i="1"/>
  <c r="BQ347" i="1"/>
  <c r="BP347" i="1"/>
  <c r="BH347" i="1"/>
  <c r="BC347" i="1"/>
  <c r="AX347" i="1"/>
  <c r="AS347" i="1"/>
  <c r="AP347" i="1"/>
  <c r="AM347" i="1"/>
  <c r="AL347" i="1"/>
  <c r="AI347" i="1"/>
  <c r="AE347" i="1"/>
  <c r="AB347" i="1"/>
  <c r="X347" i="1"/>
  <c r="U347" i="1"/>
  <c r="S347" i="1"/>
  <c r="P347" i="1"/>
  <c r="O347" i="1"/>
  <c r="BU346" i="1"/>
  <c r="BT346" i="1"/>
  <c r="BS346" i="1"/>
  <c r="BR346" i="1"/>
  <c r="BQ346" i="1"/>
  <c r="BP346" i="1"/>
  <c r="BH346" i="1"/>
  <c r="BC346" i="1"/>
  <c r="AX346" i="1"/>
  <c r="AS346" i="1"/>
  <c r="AP346" i="1"/>
  <c r="AM346" i="1"/>
  <c r="AL346" i="1"/>
  <c r="AI346" i="1"/>
  <c r="AE346" i="1"/>
  <c r="AB346" i="1"/>
  <c r="X346" i="1"/>
  <c r="U346" i="1"/>
  <c r="S346" i="1"/>
  <c r="P346" i="1"/>
  <c r="O346" i="1"/>
  <c r="BU345" i="1"/>
  <c r="BT345" i="1"/>
  <c r="BS345" i="1"/>
  <c r="BR345" i="1"/>
  <c r="BQ345" i="1"/>
  <c r="BP345" i="1"/>
  <c r="BH345" i="1"/>
  <c r="BC345" i="1"/>
  <c r="AX345" i="1"/>
  <c r="AS345" i="1"/>
  <c r="AP345" i="1"/>
  <c r="AM345" i="1"/>
  <c r="AL345" i="1"/>
  <c r="AI345" i="1"/>
  <c r="AE345" i="1"/>
  <c r="AB345" i="1"/>
  <c r="X345" i="1"/>
  <c r="U345" i="1"/>
  <c r="S345" i="1"/>
  <c r="P345" i="1"/>
  <c r="O345" i="1"/>
  <c r="BU344" i="1"/>
  <c r="BT344" i="1"/>
  <c r="BS344" i="1"/>
  <c r="BR344" i="1"/>
  <c r="BQ344" i="1"/>
  <c r="BP344" i="1"/>
  <c r="BH344" i="1"/>
  <c r="BC344" i="1"/>
  <c r="AX344" i="1"/>
  <c r="AS344" i="1"/>
  <c r="AP344" i="1"/>
  <c r="AM344" i="1"/>
  <c r="AL344" i="1"/>
  <c r="AI344" i="1"/>
  <c r="AE344" i="1"/>
  <c r="AB344" i="1"/>
  <c r="X344" i="1"/>
  <c r="U344" i="1"/>
  <c r="S344" i="1"/>
  <c r="P344" i="1"/>
  <c r="O344" i="1"/>
  <c r="BU343" i="1"/>
  <c r="BT343" i="1"/>
  <c r="BS343" i="1"/>
  <c r="BR343" i="1"/>
  <c r="BQ343" i="1"/>
  <c r="BP343" i="1"/>
  <c r="BH343" i="1"/>
  <c r="BC343" i="1"/>
  <c r="AX343" i="1"/>
  <c r="AS343" i="1"/>
  <c r="AP343" i="1"/>
  <c r="AM343" i="1"/>
  <c r="AL343" i="1"/>
  <c r="AI343" i="1"/>
  <c r="AE343" i="1"/>
  <c r="AB343" i="1"/>
  <c r="X343" i="1"/>
  <c r="U343" i="1"/>
  <c r="S343" i="1"/>
  <c r="P343" i="1"/>
  <c r="O343" i="1"/>
  <c r="BU342" i="1"/>
  <c r="BT342" i="1"/>
  <c r="BS342" i="1"/>
  <c r="BR342" i="1"/>
  <c r="BQ342" i="1"/>
  <c r="BP342" i="1"/>
  <c r="BH342" i="1"/>
  <c r="BC342" i="1"/>
  <c r="AX342" i="1"/>
  <c r="AS342" i="1"/>
  <c r="AP342" i="1"/>
  <c r="AM342" i="1"/>
  <c r="AL342" i="1"/>
  <c r="AI342" i="1"/>
  <c r="AE342" i="1"/>
  <c r="AB342" i="1"/>
  <c r="X342" i="1"/>
  <c r="U342" i="1"/>
  <c r="S342" i="1"/>
  <c r="P342" i="1"/>
  <c r="O342" i="1"/>
  <c r="BU341" i="1"/>
  <c r="BT341" i="1"/>
  <c r="BS341" i="1"/>
  <c r="BR341" i="1"/>
  <c r="BQ341" i="1"/>
  <c r="BP341" i="1"/>
  <c r="BH341" i="1"/>
  <c r="BC341" i="1"/>
  <c r="AX341" i="1"/>
  <c r="AS341" i="1"/>
  <c r="AP341" i="1"/>
  <c r="AM341" i="1"/>
  <c r="AL341" i="1"/>
  <c r="AI341" i="1"/>
  <c r="AE341" i="1"/>
  <c r="AB341" i="1"/>
  <c r="X341" i="1"/>
  <c r="U341" i="1"/>
  <c r="S341" i="1"/>
  <c r="P341" i="1"/>
  <c r="O341" i="1"/>
  <c r="BU340" i="1"/>
  <c r="BT340" i="1"/>
  <c r="BS340" i="1"/>
  <c r="BR340" i="1"/>
  <c r="BQ340" i="1"/>
  <c r="BP340" i="1"/>
  <c r="BH340" i="1"/>
  <c r="BC340" i="1"/>
  <c r="AX340" i="1"/>
  <c r="AS340" i="1"/>
  <c r="AP340" i="1"/>
  <c r="AM340" i="1"/>
  <c r="AL340" i="1"/>
  <c r="AI340" i="1"/>
  <c r="AE340" i="1"/>
  <c r="AB340" i="1"/>
  <c r="X340" i="1"/>
  <c r="U340" i="1"/>
  <c r="S340" i="1"/>
  <c r="P340" i="1"/>
  <c r="O340" i="1"/>
  <c r="BU339" i="1"/>
  <c r="BT339" i="1"/>
  <c r="BS339" i="1"/>
  <c r="BR339" i="1"/>
  <c r="BQ339" i="1"/>
  <c r="BP339" i="1"/>
  <c r="BH339" i="1"/>
  <c r="BC339" i="1"/>
  <c r="AX339" i="1"/>
  <c r="AS339" i="1"/>
  <c r="AP339" i="1"/>
  <c r="AM339" i="1"/>
  <c r="AL339" i="1"/>
  <c r="AI339" i="1"/>
  <c r="AE339" i="1"/>
  <c r="AB339" i="1"/>
  <c r="X339" i="1"/>
  <c r="U339" i="1"/>
  <c r="S339" i="1"/>
  <c r="P339" i="1"/>
  <c r="O339" i="1"/>
  <c r="BU338" i="1"/>
  <c r="BT338" i="1"/>
  <c r="BS338" i="1"/>
  <c r="BR338" i="1"/>
  <c r="BQ338" i="1"/>
  <c r="BP338" i="1"/>
  <c r="BH338" i="1"/>
  <c r="BC338" i="1"/>
  <c r="AX338" i="1"/>
  <c r="AS338" i="1"/>
  <c r="AP338" i="1"/>
  <c r="AM338" i="1"/>
  <c r="AL338" i="1"/>
  <c r="AI338" i="1"/>
  <c r="AE338" i="1"/>
  <c r="AB338" i="1"/>
  <c r="X338" i="1"/>
  <c r="U338" i="1"/>
  <c r="S338" i="1"/>
  <c r="P338" i="1"/>
  <c r="O338" i="1"/>
  <c r="BU337" i="1"/>
  <c r="BT337" i="1"/>
  <c r="BS337" i="1"/>
  <c r="BR337" i="1"/>
  <c r="BQ337" i="1"/>
  <c r="BP337" i="1"/>
  <c r="BH337" i="1"/>
  <c r="BC337" i="1"/>
  <c r="AX337" i="1"/>
  <c r="AS337" i="1"/>
  <c r="AP337" i="1"/>
  <c r="AM337" i="1"/>
  <c r="AL337" i="1"/>
  <c r="AI337" i="1"/>
  <c r="AE337" i="1"/>
  <c r="AB337" i="1"/>
  <c r="X337" i="1"/>
  <c r="U337" i="1"/>
  <c r="S337" i="1"/>
  <c r="P337" i="1"/>
  <c r="O337" i="1"/>
  <c r="BU336" i="1"/>
  <c r="BT336" i="1"/>
  <c r="BS336" i="1"/>
  <c r="BR336" i="1"/>
  <c r="BQ336" i="1"/>
  <c r="BP336" i="1"/>
  <c r="BH336" i="1"/>
  <c r="BC336" i="1"/>
  <c r="AX336" i="1"/>
  <c r="AS336" i="1"/>
  <c r="AP336" i="1"/>
  <c r="AM336" i="1"/>
  <c r="AL336" i="1"/>
  <c r="AI336" i="1"/>
  <c r="AE336" i="1"/>
  <c r="AB336" i="1"/>
  <c r="X336" i="1"/>
  <c r="U336" i="1"/>
  <c r="S336" i="1"/>
  <c r="P336" i="1"/>
  <c r="O336" i="1"/>
  <c r="BU335" i="1"/>
  <c r="BT335" i="1"/>
  <c r="BS335" i="1"/>
  <c r="BR335" i="1"/>
  <c r="BQ335" i="1"/>
  <c r="BP335" i="1"/>
  <c r="BH335" i="1"/>
  <c r="BC335" i="1"/>
  <c r="AX335" i="1"/>
  <c r="AS335" i="1"/>
  <c r="AP335" i="1"/>
  <c r="AM335" i="1"/>
  <c r="AL335" i="1"/>
  <c r="AI335" i="1"/>
  <c r="AE335" i="1"/>
  <c r="AB335" i="1"/>
  <c r="X335" i="1"/>
  <c r="U335" i="1"/>
  <c r="S335" i="1"/>
  <c r="P335" i="1"/>
  <c r="O335" i="1"/>
  <c r="BU334" i="1"/>
  <c r="BT334" i="1"/>
  <c r="BS334" i="1"/>
  <c r="BR334" i="1"/>
  <c r="BQ334" i="1"/>
  <c r="BP334" i="1"/>
  <c r="BH334" i="1"/>
  <c r="BC334" i="1"/>
  <c r="AX334" i="1"/>
  <c r="AS334" i="1"/>
  <c r="AP334" i="1"/>
  <c r="AM334" i="1"/>
  <c r="AL334" i="1"/>
  <c r="AI334" i="1"/>
  <c r="AE334" i="1"/>
  <c r="AB334" i="1"/>
  <c r="X334" i="1"/>
  <c r="U334" i="1"/>
  <c r="S334" i="1"/>
  <c r="P334" i="1"/>
  <c r="O334" i="1"/>
  <c r="BU333" i="1"/>
  <c r="BT333" i="1"/>
  <c r="BS333" i="1"/>
  <c r="BR333" i="1"/>
  <c r="BQ333" i="1"/>
  <c r="BP333" i="1"/>
  <c r="BH333" i="1"/>
  <c r="BC333" i="1"/>
  <c r="AX333" i="1"/>
  <c r="AS333" i="1"/>
  <c r="AP333" i="1"/>
  <c r="AM333" i="1"/>
  <c r="AL333" i="1"/>
  <c r="AI333" i="1"/>
  <c r="AE333" i="1"/>
  <c r="AB333" i="1"/>
  <c r="X333" i="1"/>
  <c r="U333" i="1"/>
  <c r="S333" i="1"/>
  <c r="P333" i="1"/>
  <c r="O333" i="1"/>
  <c r="BU332" i="1"/>
  <c r="BT332" i="1"/>
  <c r="BS332" i="1"/>
  <c r="BR332" i="1"/>
  <c r="BQ332" i="1"/>
  <c r="BP332" i="1"/>
  <c r="BH332" i="1"/>
  <c r="BC332" i="1"/>
  <c r="AX332" i="1"/>
  <c r="AU332" i="1"/>
  <c r="AS332" i="1"/>
  <c r="AP332" i="1"/>
  <c r="AM332" i="1"/>
  <c r="AL332" i="1"/>
  <c r="AI332" i="1"/>
  <c r="AE332" i="1"/>
  <c r="AB332" i="1"/>
  <c r="X332" i="1"/>
  <c r="U332" i="1"/>
  <c r="S332" i="1"/>
  <c r="P332" i="1"/>
  <c r="O332" i="1"/>
  <c r="BU331" i="1"/>
  <c r="BT331" i="1"/>
  <c r="BS331" i="1"/>
  <c r="BR331" i="1"/>
  <c r="BQ331" i="1"/>
  <c r="BP331" i="1"/>
  <c r="BH331" i="1"/>
  <c r="BC331" i="1"/>
  <c r="AX331" i="1"/>
  <c r="AS331" i="1"/>
  <c r="AP331" i="1"/>
  <c r="AM331" i="1"/>
  <c r="AL331" i="1"/>
  <c r="AI331" i="1"/>
  <c r="AE331" i="1"/>
  <c r="AB331" i="1"/>
  <c r="X331" i="1"/>
  <c r="U331" i="1"/>
  <c r="S331" i="1"/>
  <c r="P331" i="1"/>
  <c r="O331" i="1"/>
  <c r="BU330" i="1"/>
  <c r="BT330" i="1"/>
  <c r="BS330" i="1"/>
  <c r="BR330" i="1"/>
  <c r="BQ330" i="1"/>
  <c r="BP330" i="1"/>
  <c r="BH330" i="1"/>
  <c r="BC330" i="1"/>
  <c r="AX330" i="1"/>
  <c r="AS330" i="1"/>
  <c r="AP330" i="1"/>
  <c r="AM330" i="1"/>
  <c r="AL330" i="1"/>
  <c r="AE330" i="1"/>
  <c r="AB330" i="1"/>
  <c r="X330" i="1"/>
  <c r="U330" i="1"/>
  <c r="S330" i="1"/>
  <c r="P330" i="1"/>
  <c r="O330" i="1"/>
  <c r="BU329" i="1"/>
  <c r="BT329" i="1"/>
  <c r="BS329" i="1"/>
  <c r="BR329" i="1"/>
  <c r="BQ329" i="1"/>
  <c r="BP329" i="1"/>
  <c r="BH329" i="1"/>
  <c r="BC329" i="1"/>
  <c r="AX329" i="1"/>
  <c r="AS329" i="1"/>
  <c r="AP329" i="1"/>
  <c r="AM329" i="1"/>
  <c r="AL329" i="1"/>
  <c r="AE329" i="1"/>
  <c r="AB329" i="1"/>
  <c r="X329" i="1"/>
  <c r="U329" i="1"/>
  <c r="S329" i="1"/>
  <c r="P329" i="1"/>
  <c r="O329" i="1"/>
  <c r="BU328" i="1"/>
  <c r="BT328" i="1"/>
  <c r="BS328" i="1"/>
  <c r="BR328" i="1"/>
  <c r="BQ328" i="1"/>
  <c r="BP328" i="1"/>
  <c r="BH328" i="1"/>
  <c r="BC328" i="1"/>
  <c r="AX328" i="1"/>
  <c r="AS328" i="1"/>
  <c r="AP328" i="1"/>
  <c r="AM328" i="1"/>
  <c r="AL328" i="1"/>
  <c r="AE328" i="1"/>
  <c r="AB328" i="1"/>
  <c r="X328" i="1"/>
  <c r="U328" i="1"/>
  <c r="S328" i="1"/>
  <c r="P328" i="1"/>
  <c r="O328" i="1"/>
  <c r="BU327" i="1"/>
  <c r="BT327" i="1"/>
  <c r="BS327" i="1"/>
  <c r="BR327" i="1"/>
  <c r="BQ327" i="1"/>
  <c r="BP327" i="1"/>
  <c r="BH327" i="1"/>
  <c r="BC327" i="1"/>
  <c r="AX327" i="1"/>
  <c r="AS327" i="1"/>
  <c r="AP327" i="1"/>
  <c r="AM327" i="1"/>
  <c r="AL327" i="1"/>
  <c r="AI327" i="1"/>
  <c r="AE327" i="1"/>
  <c r="AB327" i="1"/>
  <c r="X327" i="1"/>
  <c r="U327" i="1"/>
  <c r="S327" i="1"/>
  <c r="P327" i="1"/>
  <c r="O327" i="1"/>
  <c r="BU326" i="1"/>
  <c r="BT326" i="1"/>
  <c r="BS326" i="1"/>
  <c r="BR326" i="1"/>
  <c r="BQ326" i="1"/>
  <c r="BP326" i="1"/>
  <c r="BH326" i="1"/>
  <c r="BC326" i="1"/>
  <c r="AX326" i="1"/>
  <c r="AS326" i="1"/>
  <c r="AP326" i="1"/>
  <c r="AM326" i="1"/>
  <c r="AL326" i="1"/>
  <c r="AI326" i="1"/>
  <c r="AE326" i="1"/>
  <c r="AB326" i="1"/>
  <c r="X326" i="1"/>
  <c r="U326" i="1"/>
  <c r="S326" i="1"/>
  <c r="P326" i="1"/>
  <c r="O326" i="1"/>
  <c r="BU325" i="1"/>
  <c r="BT325" i="1"/>
  <c r="BS325" i="1"/>
  <c r="BR325" i="1"/>
  <c r="BQ325" i="1"/>
  <c r="BP325" i="1"/>
  <c r="BH325" i="1"/>
  <c r="BC325" i="1"/>
  <c r="AX325" i="1"/>
  <c r="AS325" i="1"/>
  <c r="AP325" i="1"/>
  <c r="AM325" i="1"/>
  <c r="AL325" i="1"/>
  <c r="AI325" i="1"/>
  <c r="AE325" i="1"/>
  <c r="AB325" i="1"/>
  <c r="X325" i="1"/>
  <c r="U325" i="1"/>
  <c r="S325" i="1"/>
  <c r="P325" i="1"/>
  <c r="O325" i="1"/>
  <c r="BU324" i="1"/>
  <c r="BT324" i="1"/>
  <c r="BS324" i="1"/>
  <c r="BR324" i="1"/>
  <c r="BQ324" i="1"/>
  <c r="BP324" i="1"/>
  <c r="BH324" i="1"/>
  <c r="BC324" i="1"/>
  <c r="AX324" i="1"/>
  <c r="AS324" i="1"/>
  <c r="AP324" i="1"/>
  <c r="AM324" i="1"/>
  <c r="AL324" i="1"/>
  <c r="AI324" i="1"/>
  <c r="AE324" i="1"/>
  <c r="AB324" i="1"/>
  <c r="X324" i="1"/>
  <c r="U324" i="1"/>
  <c r="S324" i="1"/>
  <c r="P324" i="1"/>
  <c r="O324" i="1"/>
  <c r="BU323" i="1"/>
  <c r="BT323" i="1"/>
  <c r="BS323" i="1"/>
  <c r="BR323" i="1"/>
  <c r="BQ323" i="1"/>
  <c r="BP323" i="1"/>
  <c r="BH323" i="1"/>
  <c r="BC323" i="1"/>
  <c r="AX323" i="1"/>
  <c r="AS323" i="1"/>
  <c r="AP323" i="1"/>
  <c r="AM323" i="1"/>
  <c r="AL323" i="1"/>
  <c r="AI323" i="1"/>
  <c r="AE323" i="1"/>
  <c r="AB323" i="1"/>
  <c r="X323" i="1"/>
  <c r="U323" i="1"/>
  <c r="S323" i="1"/>
  <c r="P323" i="1"/>
  <c r="O323" i="1"/>
  <c r="BU322" i="1"/>
  <c r="BT322" i="1"/>
  <c r="BS322" i="1"/>
  <c r="BR322" i="1"/>
  <c r="BQ322" i="1"/>
  <c r="BP322" i="1"/>
  <c r="BH322" i="1"/>
  <c r="BC322" i="1"/>
  <c r="AX322" i="1"/>
  <c r="AS322" i="1"/>
  <c r="AP322" i="1"/>
  <c r="AM322" i="1"/>
  <c r="AL322" i="1"/>
  <c r="AI322" i="1"/>
  <c r="AE322" i="1"/>
  <c r="AB322" i="1"/>
  <c r="X322" i="1"/>
  <c r="U322" i="1"/>
  <c r="S322" i="1"/>
  <c r="P322" i="1"/>
  <c r="O322" i="1"/>
  <c r="BU321" i="1"/>
  <c r="BT321" i="1"/>
  <c r="BS321" i="1"/>
  <c r="BR321" i="1"/>
  <c r="BQ321" i="1"/>
  <c r="BP321" i="1"/>
  <c r="BH321" i="1"/>
  <c r="BC321" i="1"/>
  <c r="AX321" i="1"/>
  <c r="AS321" i="1"/>
  <c r="AP321" i="1"/>
  <c r="AM321" i="1"/>
  <c r="AL321" i="1"/>
  <c r="AI321" i="1"/>
  <c r="AE321" i="1"/>
  <c r="AB321" i="1"/>
  <c r="X321" i="1"/>
  <c r="U321" i="1"/>
  <c r="S321" i="1"/>
  <c r="P321" i="1"/>
  <c r="O321" i="1"/>
  <c r="BU320" i="1"/>
  <c r="BT320" i="1"/>
  <c r="BS320" i="1"/>
  <c r="BR320" i="1"/>
  <c r="BQ320" i="1"/>
  <c r="BP320" i="1"/>
  <c r="BH320" i="1"/>
  <c r="BC320" i="1"/>
  <c r="AX320" i="1"/>
  <c r="AS320" i="1"/>
  <c r="AP320" i="1"/>
  <c r="AM320" i="1"/>
  <c r="AL320" i="1"/>
  <c r="AI320" i="1"/>
  <c r="AE320" i="1"/>
  <c r="AB320" i="1"/>
  <c r="X320" i="1"/>
  <c r="U320" i="1"/>
  <c r="S320" i="1"/>
  <c r="P320" i="1"/>
  <c r="O320" i="1"/>
  <c r="BU319" i="1"/>
  <c r="BT319" i="1"/>
  <c r="BS319" i="1"/>
  <c r="BR319" i="1"/>
  <c r="BQ319" i="1"/>
  <c r="BP319" i="1"/>
  <c r="BH319" i="1"/>
  <c r="BC319" i="1"/>
  <c r="AX319" i="1"/>
  <c r="AS319" i="1"/>
  <c r="AP319" i="1"/>
  <c r="AM319" i="1"/>
  <c r="AL319" i="1"/>
  <c r="AI319" i="1"/>
  <c r="AE319" i="1"/>
  <c r="AB319" i="1"/>
  <c r="X319" i="1"/>
  <c r="U319" i="1"/>
  <c r="S319" i="1"/>
  <c r="P319" i="1"/>
  <c r="O319" i="1"/>
  <c r="BU318" i="1"/>
  <c r="BT318" i="1"/>
  <c r="BS318" i="1"/>
  <c r="BR318" i="1"/>
  <c r="BQ318" i="1"/>
  <c r="BP318" i="1"/>
  <c r="BH318" i="1"/>
  <c r="BC318" i="1"/>
  <c r="AX318" i="1"/>
  <c r="AS318" i="1"/>
  <c r="AP318" i="1"/>
  <c r="AM318" i="1"/>
  <c r="AL318" i="1"/>
  <c r="AI318" i="1"/>
  <c r="AE318" i="1"/>
  <c r="AB318" i="1"/>
  <c r="X318" i="1"/>
  <c r="U318" i="1"/>
  <c r="S318" i="1"/>
  <c r="P318" i="1"/>
  <c r="O318" i="1"/>
  <c r="BU317" i="1"/>
  <c r="BT317" i="1"/>
  <c r="BS317" i="1"/>
  <c r="BR317" i="1"/>
  <c r="BQ317" i="1"/>
  <c r="BP317" i="1"/>
  <c r="BH317" i="1"/>
  <c r="BC317" i="1"/>
  <c r="AX317" i="1"/>
  <c r="AS317" i="1"/>
  <c r="AP317" i="1"/>
  <c r="AM317" i="1"/>
  <c r="AL317" i="1"/>
  <c r="AI317" i="1"/>
  <c r="AE317" i="1"/>
  <c r="AB317" i="1"/>
  <c r="X317" i="1"/>
  <c r="U317" i="1"/>
  <c r="S317" i="1"/>
  <c r="P317" i="1"/>
  <c r="O317" i="1"/>
  <c r="BU316" i="1"/>
  <c r="BT316" i="1"/>
  <c r="BS316" i="1"/>
  <c r="BR316" i="1"/>
  <c r="BQ316" i="1"/>
  <c r="BP316" i="1"/>
  <c r="BH316" i="1"/>
  <c r="BC316" i="1"/>
  <c r="AX316" i="1"/>
  <c r="AS316" i="1"/>
  <c r="AP316" i="1"/>
  <c r="AM316" i="1"/>
  <c r="AL316" i="1"/>
  <c r="AI316" i="1"/>
  <c r="AE316" i="1"/>
  <c r="AB316" i="1"/>
  <c r="X316" i="1"/>
  <c r="U316" i="1"/>
  <c r="S316" i="1"/>
  <c r="P316" i="1"/>
  <c r="O316" i="1"/>
  <c r="BU315" i="1"/>
  <c r="BT315" i="1"/>
  <c r="BS315" i="1"/>
  <c r="BR315" i="1"/>
  <c r="BQ315" i="1"/>
  <c r="BP315" i="1"/>
  <c r="BH315" i="1"/>
  <c r="BC315" i="1"/>
  <c r="AX315" i="1"/>
  <c r="AS315" i="1"/>
  <c r="AP315" i="1"/>
  <c r="AM315" i="1"/>
  <c r="AL315" i="1"/>
  <c r="AI315" i="1"/>
  <c r="AE315" i="1"/>
  <c r="AB315" i="1"/>
  <c r="X315" i="1"/>
  <c r="U315" i="1"/>
  <c r="S315" i="1"/>
  <c r="P315" i="1"/>
  <c r="O315" i="1"/>
  <c r="BU314" i="1"/>
  <c r="BT314" i="1"/>
  <c r="BS314" i="1"/>
  <c r="BR314" i="1"/>
  <c r="BQ314" i="1"/>
  <c r="BP314" i="1"/>
  <c r="BH314" i="1"/>
  <c r="BC314" i="1"/>
  <c r="AX314" i="1"/>
  <c r="AS314" i="1"/>
  <c r="AP314" i="1"/>
  <c r="AM314" i="1"/>
  <c r="AL314" i="1"/>
  <c r="AI314" i="1"/>
  <c r="AE314" i="1"/>
  <c r="AB314" i="1"/>
  <c r="X314" i="1"/>
  <c r="U314" i="1"/>
  <c r="S314" i="1"/>
  <c r="P314" i="1"/>
  <c r="O314" i="1"/>
  <c r="BU313" i="1"/>
  <c r="BT313" i="1"/>
  <c r="BS313" i="1"/>
  <c r="BR313" i="1"/>
  <c r="BQ313" i="1"/>
  <c r="BP313" i="1"/>
  <c r="BH313" i="1"/>
  <c r="BC313" i="1"/>
  <c r="AX313" i="1"/>
  <c r="AS313" i="1"/>
  <c r="AP313" i="1"/>
  <c r="AM313" i="1"/>
  <c r="AL313" i="1"/>
  <c r="AI313" i="1"/>
  <c r="AE313" i="1"/>
  <c r="AB313" i="1"/>
  <c r="X313" i="1"/>
  <c r="U313" i="1"/>
  <c r="S313" i="1"/>
  <c r="P313" i="1"/>
  <c r="O313" i="1"/>
  <c r="BU312" i="1"/>
  <c r="BT312" i="1"/>
  <c r="BS312" i="1"/>
  <c r="BR312" i="1"/>
  <c r="BQ312" i="1"/>
  <c r="BP312" i="1"/>
  <c r="BH312" i="1"/>
  <c r="BC312" i="1"/>
  <c r="AX312" i="1"/>
  <c r="AS312" i="1"/>
  <c r="AP312" i="1"/>
  <c r="AM312" i="1"/>
  <c r="AL312" i="1"/>
  <c r="AI312" i="1"/>
  <c r="AE312" i="1"/>
  <c r="AB312" i="1"/>
  <c r="X312" i="1"/>
  <c r="U312" i="1"/>
  <c r="S312" i="1"/>
  <c r="P312" i="1"/>
  <c r="O312" i="1"/>
  <c r="BU311" i="1"/>
  <c r="BT311" i="1"/>
  <c r="BS311" i="1"/>
  <c r="BR311" i="1"/>
  <c r="BQ311" i="1"/>
  <c r="BP311" i="1"/>
  <c r="BH311" i="1"/>
  <c r="BC311" i="1"/>
  <c r="AX311" i="1"/>
  <c r="AS311" i="1"/>
  <c r="AP311" i="1"/>
  <c r="AM311" i="1"/>
  <c r="AL311" i="1"/>
  <c r="AI311" i="1"/>
  <c r="AE311" i="1"/>
  <c r="AB311" i="1"/>
  <c r="X311" i="1"/>
  <c r="U311" i="1"/>
  <c r="S311" i="1"/>
  <c r="P311" i="1"/>
  <c r="O311" i="1"/>
  <c r="BU310" i="1"/>
  <c r="BT310" i="1"/>
  <c r="BS310" i="1"/>
  <c r="BR310" i="1"/>
  <c r="BQ310" i="1"/>
  <c r="BP310" i="1"/>
  <c r="BH310" i="1"/>
  <c r="BC310" i="1"/>
  <c r="AX310" i="1"/>
  <c r="AS310" i="1"/>
  <c r="AP310" i="1"/>
  <c r="AM310" i="1"/>
  <c r="AL310" i="1"/>
  <c r="AI310" i="1"/>
  <c r="AE310" i="1"/>
  <c r="AB310" i="1"/>
  <c r="X310" i="1"/>
  <c r="U310" i="1"/>
  <c r="S310" i="1"/>
  <c r="P310" i="1"/>
  <c r="O310" i="1"/>
  <c r="BU309" i="1"/>
  <c r="BT309" i="1"/>
  <c r="BS309" i="1"/>
  <c r="BR309" i="1"/>
  <c r="BQ309" i="1"/>
  <c r="BP309" i="1"/>
  <c r="BH309" i="1"/>
  <c r="BC309" i="1"/>
  <c r="AX309" i="1"/>
  <c r="AS309" i="1"/>
  <c r="AP309" i="1"/>
  <c r="AM309" i="1"/>
  <c r="AL309" i="1"/>
  <c r="AI309" i="1"/>
  <c r="AE309" i="1"/>
  <c r="AB309" i="1"/>
  <c r="X309" i="1"/>
  <c r="U309" i="1"/>
  <c r="S309" i="1"/>
  <c r="P309" i="1"/>
  <c r="O309" i="1"/>
  <c r="BU308" i="1"/>
  <c r="BT308" i="1"/>
  <c r="BS308" i="1"/>
  <c r="BR308" i="1"/>
  <c r="BQ308" i="1"/>
  <c r="BP308" i="1"/>
  <c r="BH308" i="1"/>
  <c r="BC308" i="1"/>
  <c r="AX308" i="1"/>
  <c r="AS308" i="1"/>
  <c r="AP308" i="1"/>
  <c r="AM308" i="1"/>
  <c r="AL308" i="1"/>
  <c r="AI308" i="1"/>
  <c r="AE308" i="1"/>
  <c r="AB308" i="1"/>
  <c r="X308" i="1"/>
  <c r="U308" i="1"/>
  <c r="S308" i="1"/>
  <c r="P308" i="1"/>
  <c r="O308" i="1"/>
  <c r="BU307" i="1"/>
  <c r="BT307" i="1"/>
  <c r="BS307" i="1"/>
  <c r="BR307" i="1"/>
  <c r="BQ307" i="1"/>
  <c r="BP307" i="1"/>
  <c r="BH307" i="1"/>
  <c r="BC307" i="1"/>
  <c r="AX307" i="1"/>
  <c r="AS307" i="1"/>
  <c r="AP307" i="1"/>
  <c r="AM307" i="1"/>
  <c r="AL307" i="1"/>
  <c r="AI307" i="1"/>
  <c r="AE307" i="1"/>
  <c r="AB307" i="1"/>
  <c r="X307" i="1"/>
  <c r="U307" i="1"/>
  <c r="S307" i="1"/>
  <c r="P307" i="1"/>
  <c r="O307" i="1"/>
  <c r="BU306" i="1"/>
  <c r="BT306" i="1"/>
  <c r="BS306" i="1"/>
  <c r="BR306" i="1"/>
  <c r="BQ306" i="1"/>
  <c r="BP306" i="1"/>
  <c r="BH306" i="1"/>
  <c r="BC306" i="1"/>
  <c r="AX306" i="1"/>
  <c r="AS306" i="1"/>
  <c r="AP306" i="1"/>
  <c r="AM306" i="1"/>
  <c r="AL306" i="1"/>
  <c r="AI306" i="1"/>
  <c r="AE306" i="1"/>
  <c r="AB306" i="1"/>
  <c r="X306" i="1"/>
  <c r="U306" i="1"/>
  <c r="S306" i="1"/>
  <c r="P306" i="1"/>
  <c r="O306" i="1"/>
  <c r="BU305" i="1"/>
  <c r="BT305" i="1"/>
  <c r="BS305" i="1"/>
  <c r="BR305" i="1"/>
  <c r="BQ305" i="1"/>
  <c r="BP305" i="1"/>
  <c r="BH305" i="1"/>
  <c r="BC305" i="1"/>
  <c r="AX305" i="1"/>
  <c r="AS305" i="1"/>
  <c r="AP305" i="1"/>
  <c r="AM305" i="1"/>
  <c r="AL305" i="1"/>
  <c r="AI305" i="1"/>
  <c r="AE305" i="1"/>
  <c r="AB305" i="1"/>
  <c r="X305" i="1"/>
  <c r="U305" i="1"/>
  <c r="S305" i="1"/>
  <c r="P305" i="1"/>
  <c r="O305" i="1"/>
  <c r="BU304" i="1"/>
  <c r="BT304" i="1"/>
  <c r="BS304" i="1"/>
  <c r="BR304" i="1"/>
  <c r="BQ304" i="1"/>
  <c r="BP304" i="1"/>
  <c r="BH304" i="1"/>
  <c r="BC304" i="1"/>
  <c r="AX304" i="1"/>
  <c r="AS304" i="1"/>
  <c r="AP304" i="1"/>
  <c r="AM304" i="1"/>
  <c r="AL304" i="1"/>
  <c r="AI304" i="1"/>
  <c r="AE304" i="1"/>
  <c r="AB304" i="1"/>
  <c r="X304" i="1"/>
  <c r="U304" i="1"/>
  <c r="S304" i="1"/>
  <c r="P304" i="1"/>
  <c r="O304" i="1"/>
  <c r="BU303" i="1"/>
  <c r="BT303" i="1"/>
  <c r="BS303" i="1"/>
  <c r="BR303" i="1"/>
  <c r="BQ303" i="1"/>
  <c r="BP303" i="1"/>
  <c r="BH303" i="1"/>
  <c r="BC303" i="1"/>
  <c r="AX303" i="1"/>
  <c r="AS303" i="1"/>
  <c r="AP303" i="1"/>
  <c r="AM303" i="1"/>
  <c r="AL303" i="1"/>
  <c r="AI303" i="1"/>
  <c r="AE303" i="1"/>
  <c r="AB303" i="1"/>
  <c r="X303" i="1"/>
  <c r="U303" i="1"/>
  <c r="S303" i="1"/>
  <c r="P303" i="1"/>
  <c r="O303" i="1"/>
  <c r="BU302" i="1"/>
  <c r="BT302" i="1"/>
  <c r="BS302" i="1"/>
  <c r="BR302" i="1"/>
  <c r="BQ302" i="1"/>
  <c r="BP302" i="1"/>
  <c r="BH302" i="1"/>
  <c r="BC302" i="1"/>
  <c r="AX302" i="1"/>
  <c r="AS302" i="1"/>
  <c r="AP302" i="1"/>
  <c r="AM302" i="1"/>
  <c r="AL302" i="1"/>
  <c r="AI302" i="1"/>
  <c r="AE302" i="1"/>
  <c r="AB302" i="1"/>
  <c r="X302" i="1"/>
  <c r="U302" i="1"/>
  <c r="S302" i="1"/>
  <c r="P302" i="1"/>
  <c r="O302" i="1"/>
  <c r="BU301" i="1"/>
  <c r="BT301" i="1"/>
  <c r="BS301" i="1"/>
  <c r="BR301" i="1"/>
  <c r="BQ301" i="1"/>
  <c r="BP301" i="1"/>
  <c r="BH301" i="1"/>
  <c r="BC301" i="1"/>
  <c r="AX301" i="1"/>
  <c r="AS301" i="1"/>
  <c r="AP301" i="1"/>
  <c r="AM301" i="1"/>
  <c r="AL301" i="1"/>
  <c r="AI301" i="1"/>
  <c r="AE301" i="1"/>
  <c r="AB301" i="1"/>
  <c r="X301" i="1"/>
  <c r="U301" i="1"/>
  <c r="S301" i="1"/>
  <c r="P301" i="1"/>
  <c r="O301" i="1"/>
  <c r="BU300" i="1"/>
  <c r="BT300" i="1"/>
  <c r="BS300" i="1"/>
  <c r="BR300" i="1"/>
  <c r="BQ300" i="1"/>
  <c r="BP300" i="1"/>
  <c r="BH300" i="1"/>
  <c r="BC300" i="1"/>
  <c r="AX300" i="1"/>
  <c r="AS300" i="1"/>
  <c r="AP300" i="1"/>
  <c r="AM300" i="1"/>
  <c r="AL300" i="1"/>
  <c r="AI300" i="1"/>
  <c r="AE300" i="1"/>
  <c r="AB300" i="1"/>
  <c r="X300" i="1"/>
  <c r="U300" i="1"/>
  <c r="S300" i="1"/>
  <c r="P300" i="1"/>
  <c r="O300" i="1"/>
  <c r="BU299" i="1"/>
  <c r="BT299" i="1"/>
  <c r="BS299" i="1"/>
  <c r="BR299" i="1"/>
  <c r="BQ299" i="1"/>
  <c r="BP299" i="1"/>
  <c r="BH299" i="1"/>
  <c r="BC299" i="1"/>
  <c r="AX299" i="1"/>
  <c r="AS299" i="1"/>
  <c r="AP299" i="1"/>
  <c r="AM299" i="1"/>
  <c r="AL299" i="1"/>
  <c r="AI299" i="1"/>
  <c r="AE299" i="1"/>
  <c r="AB299" i="1"/>
  <c r="X299" i="1"/>
  <c r="U299" i="1"/>
  <c r="S299" i="1"/>
  <c r="P299" i="1"/>
  <c r="O299" i="1"/>
  <c r="BU298" i="1"/>
  <c r="BT298" i="1"/>
  <c r="BS298" i="1"/>
  <c r="BR298" i="1"/>
  <c r="BQ298" i="1"/>
  <c r="BP298" i="1"/>
  <c r="BH298" i="1"/>
  <c r="BC298" i="1"/>
  <c r="AX298" i="1"/>
  <c r="AS298" i="1"/>
  <c r="AP298" i="1"/>
  <c r="AM298" i="1"/>
  <c r="AL298" i="1"/>
  <c r="AI298" i="1"/>
  <c r="AE298" i="1"/>
  <c r="AB298" i="1"/>
  <c r="X298" i="1"/>
  <c r="U298" i="1"/>
  <c r="S298" i="1"/>
  <c r="P298" i="1"/>
  <c r="O298" i="1"/>
  <c r="BU297" i="1"/>
  <c r="BT297" i="1"/>
  <c r="BS297" i="1"/>
  <c r="BR297" i="1"/>
  <c r="BQ297" i="1"/>
  <c r="BP297" i="1"/>
  <c r="BH297" i="1"/>
  <c r="BC297" i="1"/>
  <c r="AX297" i="1"/>
  <c r="AS297" i="1"/>
  <c r="AP297" i="1"/>
  <c r="AM297" i="1"/>
  <c r="AL297" i="1"/>
  <c r="AI297" i="1"/>
  <c r="AE297" i="1"/>
  <c r="AB297" i="1"/>
  <c r="X297" i="1"/>
  <c r="U297" i="1"/>
  <c r="S297" i="1"/>
  <c r="P297" i="1"/>
  <c r="O297" i="1"/>
  <c r="BU296" i="1"/>
  <c r="BT296" i="1"/>
  <c r="BS296" i="1"/>
  <c r="BR296" i="1"/>
  <c r="BQ296" i="1"/>
  <c r="BP296" i="1"/>
  <c r="BH296" i="1"/>
  <c r="BC296" i="1"/>
  <c r="AX296" i="1"/>
  <c r="AS296" i="1"/>
  <c r="AP296" i="1"/>
  <c r="AM296" i="1"/>
  <c r="AL296" i="1"/>
  <c r="AI296" i="1"/>
  <c r="AE296" i="1"/>
  <c r="AB296" i="1"/>
  <c r="X296" i="1"/>
  <c r="U296" i="1"/>
  <c r="S296" i="1"/>
  <c r="P296" i="1"/>
  <c r="O296" i="1"/>
  <c r="BU295" i="1"/>
  <c r="BT295" i="1"/>
  <c r="BS295" i="1"/>
  <c r="BR295" i="1"/>
  <c r="BQ295" i="1"/>
  <c r="BP295" i="1"/>
  <c r="BH295" i="1"/>
  <c r="BC295" i="1"/>
  <c r="AX295" i="1"/>
  <c r="AS295" i="1"/>
  <c r="AP295" i="1"/>
  <c r="AM295" i="1"/>
  <c r="AL295" i="1"/>
  <c r="AI295" i="1"/>
  <c r="AE295" i="1"/>
  <c r="AB295" i="1"/>
  <c r="X295" i="1"/>
  <c r="U295" i="1"/>
  <c r="S295" i="1"/>
  <c r="P295" i="1"/>
  <c r="O295" i="1"/>
  <c r="BU294" i="1"/>
  <c r="BT294" i="1"/>
  <c r="BS294" i="1"/>
  <c r="BR294" i="1"/>
  <c r="BQ294" i="1"/>
  <c r="BP294" i="1"/>
  <c r="BH294" i="1"/>
  <c r="BC294" i="1"/>
  <c r="AX294" i="1"/>
  <c r="AS294" i="1"/>
  <c r="AP294" i="1"/>
  <c r="AM294" i="1"/>
  <c r="AL294" i="1"/>
  <c r="AI294" i="1"/>
  <c r="AE294" i="1"/>
  <c r="AB294" i="1"/>
  <c r="X294" i="1"/>
  <c r="U294" i="1"/>
  <c r="S294" i="1"/>
  <c r="P294" i="1"/>
  <c r="O294" i="1"/>
  <c r="BU293" i="1"/>
  <c r="BT293" i="1"/>
  <c r="BS293" i="1"/>
  <c r="BR293" i="1"/>
  <c r="BQ293" i="1"/>
  <c r="BP293" i="1"/>
  <c r="BH293" i="1"/>
  <c r="BC293" i="1"/>
  <c r="AX293" i="1"/>
  <c r="AS293" i="1"/>
  <c r="AP293" i="1"/>
  <c r="AM293" i="1"/>
  <c r="AL293" i="1"/>
  <c r="AI293" i="1"/>
  <c r="AE293" i="1"/>
  <c r="AB293" i="1"/>
  <c r="X293" i="1"/>
  <c r="U293" i="1"/>
  <c r="S293" i="1"/>
  <c r="P293" i="1"/>
  <c r="O293" i="1"/>
  <c r="BU292" i="1"/>
  <c r="BT292" i="1"/>
  <c r="BS292" i="1"/>
  <c r="BR292" i="1"/>
  <c r="BQ292" i="1"/>
  <c r="BP292" i="1"/>
  <c r="BH292" i="1"/>
  <c r="BC292" i="1"/>
  <c r="AX292" i="1"/>
  <c r="AS292" i="1"/>
  <c r="AP292" i="1"/>
  <c r="AM292" i="1"/>
  <c r="AL292" i="1"/>
  <c r="AI292" i="1"/>
  <c r="AE292" i="1"/>
  <c r="AB292" i="1"/>
  <c r="X292" i="1"/>
  <c r="U292" i="1"/>
  <c r="S292" i="1"/>
  <c r="P292" i="1"/>
  <c r="O292" i="1"/>
  <c r="BU291" i="1"/>
  <c r="BT291" i="1"/>
  <c r="BS291" i="1"/>
  <c r="BR291" i="1"/>
  <c r="BQ291" i="1"/>
  <c r="BP291" i="1"/>
  <c r="BH291" i="1"/>
  <c r="BC291" i="1"/>
  <c r="AX291" i="1"/>
  <c r="AS291" i="1"/>
  <c r="AP291" i="1"/>
  <c r="AM291" i="1"/>
  <c r="AL291" i="1"/>
  <c r="AI291" i="1"/>
  <c r="AE291" i="1"/>
  <c r="AB291" i="1"/>
  <c r="X291" i="1"/>
  <c r="U291" i="1"/>
  <c r="S291" i="1"/>
  <c r="P291" i="1"/>
  <c r="O291" i="1"/>
  <c r="BU290" i="1"/>
  <c r="BT290" i="1"/>
  <c r="BS290" i="1"/>
  <c r="BR290" i="1"/>
  <c r="BQ290" i="1"/>
  <c r="BP290" i="1"/>
  <c r="BH290" i="1"/>
  <c r="BC290" i="1"/>
  <c r="AX290" i="1"/>
  <c r="AS290" i="1"/>
  <c r="AP290" i="1"/>
  <c r="AM290" i="1"/>
  <c r="AL290" i="1"/>
  <c r="AI290" i="1"/>
  <c r="AE290" i="1"/>
  <c r="AB290" i="1"/>
  <c r="X290" i="1"/>
  <c r="U290" i="1"/>
  <c r="S290" i="1"/>
  <c r="P290" i="1"/>
  <c r="O290" i="1"/>
  <c r="BU289" i="1"/>
  <c r="BT289" i="1"/>
  <c r="BS289" i="1"/>
  <c r="BR289" i="1"/>
  <c r="BQ289" i="1"/>
  <c r="BP289" i="1"/>
  <c r="BH289" i="1"/>
  <c r="BC289" i="1"/>
  <c r="AX289" i="1"/>
  <c r="AS289" i="1"/>
  <c r="AP289" i="1"/>
  <c r="AM289" i="1"/>
  <c r="AL289" i="1"/>
  <c r="AI289" i="1"/>
  <c r="AE289" i="1"/>
  <c r="AB289" i="1"/>
  <c r="X289" i="1"/>
  <c r="U289" i="1"/>
  <c r="S289" i="1"/>
  <c r="P289" i="1"/>
  <c r="O289" i="1"/>
  <c r="BU288" i="1"/>
  <c r="BT288" i="1"/>
  <c r="BS288" i="1"/>
  <c r="BR288" i="1"/>
  <c r="BQ288" i="1"/>
  <c r="BP288" i="1"/>
  <c r="BH288" i="1"/>
  <c r="BC288" i="1"/>
  <c r="AX288" i="1"/>
  <c r="AS288" i="1"/>
  <c r="AP288" i="1"/>
  <c r="AM288" i="1"/>
  <c r="AL288" i="1"/>
  <c r="AI288" i="1"/>
  <c r="AE288" i="1"/>
  <c r="AB288" i="1"/>
  <c r="X288" i="1"/>
  <c r="U288" i="1"/>
  <c r="S288" i="1"/>
  <c r="P288" i="1"/>
  <c r="O288" i="1"/>
  <c r="BU287" i="1"/>
  <c r="BT287" i="1"/>
  <c r="BS287" i="1"/>
  <c r="BR287" i="1"/>
  <c r="BQ287" i="1"/>
  <c r="BP287" i="1"/>
  <c r="BH287" i="1"/>
  <c r="BC287" i="1"/>
  <c r="AX287" i="1"/>
  <c r="AS287" i="1"/>
  <c r="AP287" i="1"/>
  <c r="AM287" i="1"/>
  <c r="AL287" i="1"/>
  <c r="AI287" i="1"/>
  <c r="AE287" i="1"/>
  <c r="AB287" i="1"/>
  <c r="X287" i="1"/>
  <c r="U287" i="1"/>
  <c r="S287" i="1"/>
  <c r="P287" i="1"/>
  <c r="O287" i="1"/>
  <c r="BU286" i="1"/>
  <c r="BT286" i="1"/>
  <c r="BS286" i="1"/>
  <c r="BR286" i="1"/>
  <c r="BQ286" i="1"/>
  <c r="BP286" i="1"/>
  <c r="BH286" i="1"/>
  <c r="BC286" i="1"/>
  <c r="AX286" i="1"/>
  <c r="AS286" i="1"/>
  <c r="AP286" i="1"/>
  <c r="AM286" i="1"/>
  <c r="AL286" i="1"/>
  <c r="AI286" i="1"/>
  <c r="AE286" i="1"/>
  <c r="AB286" i="1"/>
  <c r="X286" i="1"/>
  <c r="U286" i="1"/>
  <c r="S286" i="1"/>
  <c r="P286" i="1"/>
  <c r="O286" i="1"/>
  <c r="BU285" i="1"/>
  <c r="BT285" i="1"/>
  <c r="BS285" i="1"/>
  <c r="BR285" i="1"/>
  <c r="BQ285" i="1"/>
  <c r="BP285" i="1"/>
  <c r="BH285" i="1"/>
  <c r="BC285" i="1"/>
  <c r="AX285" i="1"/>
  <c r="AS285" i="1"/>
  <c r="AP285" i="1"/>
  <c r="AM285" i="1"/>
  <c r="AL285" i="1"/>
  <c r="AI285" i="1"/>
  <c r="AE285" i="1"/>
  <c r="AB285" i="1"/>
  <c r="X285" i="1"/>
  <c r="U285" i="1"/>
  <c r="S285" i="1"/>
  <c r="P285" i="1"/>
  <c r="O285" i="1"/>
  <c r="BU284" i="1"/>
  <c r="BT284" i="1"/>
  <c r="BS284" i="1"/>
  <c r="BR284" i="1"/>
  <c r="BQ284" i="1"/>
  <c r="BP284" i="1"/>
  <c r="BH284" i="1"/>
  <c r="BC284" i="1"/>
  <c r="AX284" i="1"/>
  <c r="AS284" i="1"/>
  <c r="AP284" i="1"/>
  <c r="AM284" i="1"/>
  <c r="AL284" i="1"/>
  <c r="AI284" i="1"/>
  <c r="AE284" i="1"/>
  <c r="AB284" i="1"/>
  <c r="X284" i="1"/>
  <c r="U284" i="1"/>
  <c r="S284" i="1"/>
  <c r="P284" i="1"/>
  <c r="O284" i="1"/>
  <c r="BU283" i="1"/>
  <c r="BT283" i="1"/>
  <c r="BS283" i="1"/>
  <c r="BR283" i="1"/>
  <c r="BQ283" i="1"/>
  <c r="BP283" i="1"/>
  <c r="BH283" i="1"/>
  <c r="BC283" i="1"/>
  <c r="AX283" i="1"/>
  <c r="AS283" i="1"/>
  <c r="AP283" i="1"/>
  <c r="AM283" i="1"/>
  <c r="AL283" i="1"/>
  <c r="AI283" i="1"/>
  <c r="AE283" i="1"/>
  <c r="AB283" i="1"/>
  <c r="X283" i="1"/>
  <c r="U283" i="1"/>
  <c r="S283" i="1"/>
  <c r="P283" i="1"/>
  <c r="O283" i="1"/>
  <c r="BU282" i="1"/>
  <c r="BT282" i="1"/>
  <c r="BS282" i="1"/>
  <c r="BR282" i="1"/>
  <c r="BQ282" i="1"/>
  <c r="BP282" i="1"/>
  <c r="BH282" i="1"/>
  <c r="BC282" i="1"/>
  <c r="AX282" i="1"/>
  <c r="AS282" i="1"/>
  <c r="AP282" i="1"/>
  <c r="AM282" i="1"/>
  <c r="AL282" i="1"/>
  <c r="AI282" i="1"/>
  <c r="AE282" i="1"/>
  <c r="AB282" i="1"/>
  <c r="X282" i="1"/>
  <c r="U282" i="1"/>
  <c r="S282" i="1"/>
  <c r="P282" i="1"/>
  <c r="O282" i="1"/>
  <c r="BU281" i="1"/>
  <c r="BT281" i="1"/>
  <c r="BS281" i="1"/>
  <c r="BR281" i="1"/>
  <c r="BQ281" i="1"/>
  <c r="BP281" i="1"/>
  <c r="BH281" i="1"/>
  <c r="BC281" i="1"/>
  <c r="AX281" i="1"/>
  <c r="AS281" i="1"/>
  <c r="AP281" i="1"/>
  <c r="AM281" i="1"/>
  <c r="AL281" i="1"/>
  <c r="AE281" i="1"/>
  <c r="AB281" i="1"/>
  <c r="X281" i="1"/>
  <c r="U281" i="1"/>
  <c r="S281" i="1"/>
  <c r="P281" i="1"/>
  <c r="O281" i="1"/>
  <c r="BU280" i="1"/>
  <c r="BT280" i="1"/>
  <c r="BS280" i="1"/>
  <c r="BR280" i="1"/>
  <c r="BQ280" i="1"/>
  <c r="BP280" i="1"/>
  <c r="BH280" i="1"/>
  <c r="BC280" i="1"/>
  <c r="AX280" i="1"/>
  <c r="AS280" i="1"/>
  <c r="AP280" i="1"/>
  <c r="AM280" i="1"/>
  <c r="AL280" i="1"/>
  <c r="AI280" i="1"/>
  <c r="AE280" i="1"/>
  <c r="AB280" i="1"/>
  <c r="X280" i="1"/>
  <c r="U280" i="1"/>
  <c r="S280" i="1"/>
  <c r="P280" i="1"/>
  <c r="O280" i="1"/>
  <c r="BU279" i="1"/>
  <c r="BT279" i="1"/>
  <c r="BS279" i="1"/>
  <c r="BR279" i="1"/>
  <c r="BQ279" i="1"/>
  <c r="BP279" i="1"/>
  <c r="BH279" i="1"/>
  <c r="BC279" i="1"/>
  <c r="AX279" i="1"/>
  <c r="AS279" i="1"/>
  <c r="AP279" i="1"/>
  <c r="AM279" i="1"/>
  <c r="AL279" i="1"/>
  <c r="AI279" i="1"/>
  <c r="AE279" i="1"/>
  <c r="AB279" i="1"/>
  <c r="X279" i="1"/>
  <c r="U279" i="1"/>
  <c r="S279" i="1"/>
  <c r="P279" i="1"/>
  <c r="O279" i="1"/>
  <c r="BU278" i="1"/>
  <c r="BT278" i="1"/>
  <c r="BS278" i="1"/>
  <c r="BR278" i="1"/>
  <c r="BQ278" i="1"/>
  <c r="BP278" i="1"/>
  <c r="BH278" i="1"/>
  <c r="BC278" i="1"/>
  <c r="AX278" i="1"/>
  <c r="AS278" i="1"/>
  <c r="AP278" i="1"/>
  <c r="AM278" i="1"/>
  <c r="AL278" i="1"/>
  <c r="AI278" i="1"/>
  <c r="AE278" i="1"/>
  <c r="AB278" i="1"/>
  <c r="X278" i="1"/>
  <c r="U278" i="1"/>
  <c r="S278" i="1"/>
  <c r="P278" i="1"/>
  <c r="O278" i="1"/>
  <c r="BU277" i="1"/>
  <c r="BT277" i="1"/>
  <c r="BS277" i="1"/>
  <c r="BR277" i="1"/>
  <c r="BQ277" i="1"/>
  <c r="BP277" i="1"/>
  <c r="BH277" i="1"/>
  <c r="BC277" i="1"/>
  <c r="AX277" i="1"/>
  <c r="AS277" i="1"/>
  <c r="AP277" i="1"/>
  <c r="AM277" i="1"/>
  <c r="AL277" i="1"/>
  <c r="AI277" i="1"/>
  <c r="AE277" i="1"/>
  <c r="AB277" i="1"/>
  <c r="X277" i="1"/>
  <c r="U277" i="1"/>
  <c r="S277" i="1"/>
  <c r="P277" i="1"/>
  <c r="O277" i="1"/>
  <c r="BU276" i="1"/>
  <c r="BT276" i="1"/>
  <c r="BS276" i="1"/>
  <c r="BR276" i="1"/>
  <c r="BQ276" i="1"/>
  <c r="BP276" i="1"/>
  <c r="BH276" i="1"/>
  <c r="BC276" i="1"/>
  <c r="AX276" i="1"/>
  <c r="AS276" i="1"/>
  <c r="AP276" i="1"/>
  <c r="AM276" i="1"/>
  <c r="AL276" i="1"/>
  <c r="AI276" i="1"/>
  <c r="AE276" i="1"/>
  <c r="AB276" i="1"/>
  <c r="X276" i="1"/>
  <c r="U276" i="1"/>
  <c r="S276" i="1"/>
  <c r="P276" i="1"/>
  <c r="O276" i="1"/>
  <c r="BU275" i="1"/>
  <c r="BT275" i="1"/>
  <c r="BS275" i="1"/>
  <c r="BR275" i="1"/>
  <c r="BQ275" i="1"/>
  <c r="BP275" i="1"/>
  <c r="BH275" i="1"/>
  <c r="BC275" i="1"/>
  <c r="AX275" i="1"/>
  <c r="AS275" i="1"/>
  <c r="AP275" i="1"/>
  <c r="AM275" i="1"/>
  <c r="AL275" i="1"/>
  <c r="AI275" i="1"/>
  <c r="AE275" i="1"/>
  <c r="AB275" i="1"/>
  <c r="X275" i="1"/>
  <c r="U275" i="1"/>
  <c r="S275" i="1"/>
  <c r="P275" i="1"/>
  <c r="O275" i="1"/>
  <c r="BU274" i="1"/>
  <c r="BT274" i="1"/>
  <c r="BS274" i="1"/>
  <c r="BR274" i="1"/>
  <c r="BQ274" i="1"/>
  <c r="BP274" i="1"/>
  <c r="BH274" i="1"/>
  <c r="BC274" i="1"/>
  <c r="AX274" i="1"/>
  <c r="AS274" i="1"/>
  <c r="AP274" i="1"/>
  <c r="AM274" i="1"/>
  <c r="AL274" i="1"/>
  <c r="AI274" i="1"/>
  <c r="AE274" i="1"/>
  <c r="AB274" i="1"/>
  <c r="X274" i="1"/>
  <c r="U274" i="1"/>
  <c r="S274" i="1"/>
  <c r="P274" i="1"/>
  <c r="O274" i="1"/>
  <c r="BU273" i="1"/>
  <c r="BT273" i="1"/>
  <c r="BS273" i="1"/>
  <c r="BR273" i="1"/>
  <c r="BQ273" i="1"/>
  <c r="BP273" i="1"/>
  <c r="BH273" i="1"/>
  <c r="BC273" i="1"/>
  <c r="AX273" i="1"/>
  <c r="AS273" i="1"/>
  <c r="AP273" i="1"/>
  <c r="AM273" i="1"/>
  <c r="AL273" i="1"/>
  <c r="AI273" i="1"/>
  <c r="AE273" i="1"/>
  <c r="AB273" i="1"/>
  <c r="X273" i="1"/>
  <c r="U273" i="1"/>
  <c r="S273" i="1"/>
  <c r="P273" i="1"/>
  <c r="O273" i="1"/>
  <c r="BU272" i="1"/>
  <c r="BT272" i="1"/>
  <c r="BS272" i="1"/>
  <c r="BR272" i="1"/>
  <c r="BQ272" i="1"/>
  <c r="BP272" i="1"/>
  <c r="BH272" i="1"/>
  <c r="BC272" i="1"/>
  <c r="AX272" i="1"/>
  <c r="AS272" i="1"/>
  <c r="AP272" i="1"/>
  <c r="AM272" i="1"/>
  <c r="AL272" i="1"/>
  <c r="AI272" i="1"/>
  <c r="AE272" i="1"/>
  <c r="AB272" i="1"/>
  <c r="X272" i="1"/>
  <c r="U272" i="1"/>
  <c r="S272" i="1"/>
  <c r="P272" i="1"/>
  <c r="O272" i="1"/>
  <c r="BU271" i="1"/>
  <c r="BT271" i="1"/>
  <c r="BS271" i="1"/>
  <c r="BR271" i="1"/>
  <c r="BQ271" i="1"/>
  <c r="BP271" i="1"/>
  <c r="BH271" i="1"/>
  <c r="BC271" i="1"/>
  <c r="AX271" i="1"/>
  <c r="AS271" i="1"/>
  <c r="AP271" i="1"/>
  <c r="AM271" i="1"/>
  <c r="AL271" i="1"/>
  <c r="AI271" i="1"/>
  <c r="AE271" i="1"/>
  <c r="AB271" i="1"/>
  <c r="X271" i="1"/>
  <c r="U271" i="1"/>
  <c r="S271" i="1"/>
  <c r="P271" i="1"/>
  <c r="O271" i="1"/>
  <c r="BU270" i="1"/>
  <c r="BT270" i="1"/>
  <c r="BS270" i="1"/>
  <c r="BR270" i="1"/>
  <c r="BQ270" i="1"/>
  <c r="BP270" i="1"/>
  <c r="BH270" i="1"/>
  <c r="BC270" i="1"/>
  <c r="AX270" i="1"/>
  <c r="AS270" i="1"/>
  <c r="AP270" i="1"/>
  <c r="AM270" i="1"/>
  <c r="AL270" i="1"/>
  <c r="AI270" i="1"/>
  <c r="AE270" i="1"/>
  <c r="AB270" i="1"/>
  <c r="X270" i="1"/>
  <c r="U270" i="1"/>
  <c r="S270" i="1"/>
  <c r="P270" i="1"/>
  <c r="O270" i="1"/>
  <c r="BU269" i="1"/>
  <c r="BT269" i="1"/>
  <c r="BS269" i="1"/>
  <c r="BR269" i="1"/>
  <c r="BQ269" i="1"/>
  <c r="BP269" i="1"/>
  <c r="BH269" i="1"/>
  <c r="BC269" i="1"/>
  <c r="AX269" i="1"/>
  <c r="AS269" i="1"/>
  <c r="AP269" i="1"/>
  <c r="AM269" i="1"/>
  <c r="AL269" i="1"/>
  <c r="AI269" i="1"/>
  <c r="AE269" i="1"/>
  <c r="AB269" i="1"/>
  <c r="X269" i="1"/>
  <c r="U269" i="1"/>
  <c r="S269" i="1"/>
  <c r="P269" i="1"/>
  <c r="O269" i="1"/>
  <c r="BU268" i="1"/>
  <c r="BT268" i="1"/>
  <c r="BS268" i="1"/>
  <c r="BR268" i="1"/>
  <c r="BQ268" i="1"/>
  <c r="BP268" i="1"/>
  <c r="BH268" i="1"/>
  <c r="BC268" i="1"/>
  <c r="AX268" i="1"/>
  <c r="AS268" i="1"/>
  <c r="AP268" i="1"/>
  <c r="AM268" i="1"/>
  <c r="AL268" i="1"/>
  <c r="AI268" i="1"/>
  <c r="AE268" i="1"/>
  <c r="AB268" i="1"/>
  <c r="X268" i="1"/>
  <c r="U268" i="1"/>
  <c r="S268" i="1"/>
  <c r="P268" i="1"/>
  <c r="O268" i="1"/>
  <c r="BU267" i="1"/>
  <c r="BT267" i="1"/>
  <c r="BS267" i="1"/>
  <c r="BR267" i="1"/>
  <c r="BQ267" i="1"/>
  <c r="BP267" i="1"/>
  <c r="BH267" i="1"/>
  <c r="BC267" i="1"/>
  <c r="AX267" i="1"/>
  <c r="AS267" i="1"/>
  <c r="AP267" i="1"/>
  <c r="AM267" i="1"/>
  <c r="AL267" i="1"/>
  <c r="AI267" i="1"/>
  <c r="AE267" i="1"/>
  <c r="AB267" i="1"/>
  <c r="X267" i="1"/>
  <c r="U267" i="1"/>
  <c r="S267" i="1"/>
  <c r="P267" i="1"/>
  <c r="O267" i="1"/>
  <c r="BU266" i="1"/>
  <c r="BT266" i="1"/>
  <c r="BS266" i="1"/>
  <c r="BR266" i="1"/>
  <c r="BQ266" i="1"/>
  <c r="BP266" i="1"/>
  <c r="BH266" i="1"/>
  <c r="BC266" i="1"/>
  <c r="AX266" i="1"/>
  <c r="AS266" i="1"/>
  <c r="AP266" i="1"/>
  <c r="AM266" i="1"/>
  <c r="AL266" i="1"/>
  <c r="AI266" i="1"/>
  <c r="AE266" i="1"/>
  <c r="AB266" i="1"/>
  <c r="X266" i="1"/>
  <c r="U266" i="1"/>
  <c r="S266" i="1"/>
  <c r="P266" i="1"/>
  <c r="O266" i="1"/>
  <c r="BU265" i="1"/>
  <c r="BT265" i="1"/>
  <c r="BS265" i="1"/>
  <c r="BR265" i="1"/>
  <c r="BQ265" i="1"/>
  <c r="BP265" i="1"/>
  <c r="BH265" i="1"/>
  <c r="BC265" i="1"/>
  <c r="AX265" i="1"/>
  <c r="AS265" i="1"/>
  <c r="AP265" i="1"/>
  <c r="AM265" i="1"/>
  <c r="AL265" i="1"/>
  <c r="AI265" i="1"/>
  <c r="AE265" i="1"/>
  <c r="AB265" i="1"/>
  <c r="X265" i="1"/>
  <c r="U265" i="1"/>
  <c r="S265" i="1"/>
  <c r="P265" i="1"/>
  <c r="O265" i="1"/>
  <c r="BU264" i="1"/>
  <c r="BT264" i="1"/>
  <c r="BS264" i="1"/>
  <c r="BR264" i="1"/>
  <c r="BQ264" i="1"/>
  <c r="BP264" i="1"/>
  <c r="BH264" i="1"/>
  <c r="BC264" i="1"/>
  <c r="AX264" i="1"/>
  <c r="AS264" i="1"/>
  <c r="AP264" i="1"/>
  <c r="AM264" i="1"/>
  <c r="AL264" i="1"/>
  <c r="AI264" i="1"/>
  <c r="AE264" i="1"/>
  <c r="AB264" i="1"/>
  <c r="X264" i="1"/>
  <c r="U264" i="1"/>
  <c r="S264" i="1"/>
  <c r="P264" i="1"/>
  <c r="O264" i="1"/>
  <c r="BU263" i="1"/>
  <c r="BT263" i="1"/>
  <c r="BS263" i="1"/>
  <c r="BR263" i="1"/>
  <c r="BQ263" i="1"/>
  <c r="BP263" i="1"/>
  <c r="BH263" i="1"/>
  <c r="BC263" i="1"/>
  <c r="AX263" i="1"/>
  <c r="AS263" i="1"/>
  <c r="AP263" i="1"/>
  <c r="AM263" i="1"/>
  <c r="AL263" i="1"/>
  <c r="AI263" i="1"/>
  <c r="AE263" i="1"/>
  <c r="AB263" i="1"/>
  <c r="X263" i="1"/>
  <c r="U263" i="1"/>
  <c r="S263" i="1"/>
  <c r="P263" i="1"/>
  <c r="O263" i="1"/>
  <c r="BU262" i="1"/>
  <c r="BT262" i="1"/>
  <c r="BS262" i="1"/>
  <c r="BR262" i="1"/>
  <c r="BQ262" i="1"/>
  <c r="BP262" i="1"/>
  <c r="BH262" i="1"/>
  <c r="BC262" i="1"/>
  <c r="AX262" i="1"/>
  <c r="AS262" i="1"/>
  <c r="AP262" i="1"/>
  <c r="AM262" i="1"/>
  <c r="AL262" i="1"/>
  <c r="AI262" i="1"/>
  <c r="AE262" i="1"/>
  <c r="AB262" i="1"/>
  <c r="X262" i="1"/>
  <c r="U262" i="1"/>
  <c r="S262" i="1"/>
  <c r="P262" i="1"/>
  <c r="O262" i="1"/>
  <c r="BU261" i="1"/>
  <c r="BT261" i="1"/>
  <c r="BS261" i="1"/>
  <c r="BR261" i="1"/>
  <c r="BQ261" i="1"/>
  <c r="BP261" i="1"/>
  <c r="BH261" i="1"/>
  <c r="BC261" i="1"/>
  <c r="AX261" i="1"/>
  <c r="AS261" i="1"/>
  <c r="AP261" i="1"/>
  <c r="AM261" i="1"/>
  <c r="AL261" i="1"/>
  <c r="AI261" i="1"/>
  <c r="AE261" i="1"/>
  <c r="AB261" i="1"/>
  <c r="X261" i="1"/>
  <c r="U261" i="1"/>
  <c r="S261" i="1"/>
  <c r="P261" i="1"/>
  <c r="O261" i="1"/>
  <c r="BU260" i="1"/>
  <c r="BT260" i="1"/>
  <c r="BS260" i="1"/>
  <c r="BR260" i="1"/>
  <c r="BQ260" i="1"/>
  <c r="BP260" i="1"/>
  <c r="BH260" i="1"/>
  <c r="BC260" i="1"/>
  <c r="AX260" i="1"/>
  <c r="AS260" i="1"/>
  <c r="AP260" i="1"/>
  <c r="AM260" i="1"/>
  <c r="AL260" i="1"/>
  <c r="AI260" i="1"/>
  <c r="AE260" i="1"/>
  <c r="AB260" i="1"/>
  <c r="X260" i="1"/>
  <c r="U260" i="1"/>
  <c r="S260" i="1"/>
  <c r="P260" i="1"/>
  <c r="O260" i="1"/>
  <c r="BU259" i="1"/>
  <c r="BT259" i="1"/>
  <c r="BS259" i="1"/>
  <c r="BR259" i="1"/>
  <c r="BQ259" i="1"/>
  <c r="BP259" i="1"/>
  <c r="BH259" i="1"/>
  <c r="BC259" i="1"/>
  <c r="AX259" i="1"/>
  <c r="AS259" i="1"/>
  <c r="AP259" i="1"/>
  <c r="AM259" i="1"/>
  <c r="AL259" i="1"/>
  <c r="AI259" i="1"/>
  <c r="AE259" i="1"/>
  <c r="AB259" i="1"/>
  <c r="X259" i="1"/>
  <c r="U259" i="1"/>
  <c r="S259" i="1"/>
  <c r="P259" i="1"/>
  <c r="O259" i="1"/>
  <c r="BU258" i="1"/>
  <c r="BT258" i="1"/>
  <c r="BS258" i="1"/>
  <c r="BR258" i="1"/>
  <c r="BQ258" i="1"/>
  <c r="BP258" i="1"/>
  <c r="BH258" i="1"/>
  <c r="BC258" i="1"/>
  <c r="AX258" i="1"/>
  <c r="AS258" i="1"/>
  <c r="AP258" i="1"/>
  <c r="AM258" i="1"/>
  <c r="AL258" i="1"/>
  <c r="AI258" i="1"/>
  <c r="AE258" i="1"/>
  <c r="AB258" i="1"/>
  <c r="X258" i="1"/>
  <c r="U258" i="1"/>
  <c r="S258" i="1"/>
  <c r="P258" i="1"/>
  <c r="O258" i="1"/>
  <c r="BU257" i="1"/>
  <c r="BT257" i="1"/>
  <c r="BS257" i="1"/>
  <c r="BR257" i="1"/>
  <c r="BQ257" i="1"/>
  <c r="BP257" i="1"/>
  <c r="BH257" i="1"/>
  <c r="BC257" i="1"/>
  <c r="AX257" i="1"/>
  <c r="AS257" i="1"/>
  <c r="AP257" i="1"/>
  <c r="AM257" i="1"/>
  <c r="AL257" i="1"/>
  <c r="AI257" i="1"/>
  <c r="AE257" i="1"/>
  <c r="AB257" i="1"/>
  <c r="X257" i="1"/>
  <c r="U257" i="1"/>
  <c r="S257" i="1"/>
  <c r="P257" i="1"/>
  <c r="O257" i="1"/>
  <c r="BU256" i="1"/>
  <c r="BT256" i="1"/>
  <c r="BS256" i="1"/>
  <c r="BR256" i="1"/>
  <c r="BQ256" i="1"/>
  <c r="BP256" i="1"/>
  <c r="BH256" i="1"/>
  <c r="BC256" i="1"/>
  <c r="AX256" i="1"/>
  <c r="AS256" i="1"/>
  <c r="AP256" i="1"/>
  <c r="AM256" i="1"/>
  <c r="AL256" i="1"/>
  <c r="AI256" i="1"/>
  <c r="AE256" i="1"/>
  <c r="AB256" i="1"/>
  <c r="X256" i="1"/>
  <c r="U256" i="1"/>
  <c r="S256" i="1"/>
  <c r="P256" i="1"/>
  <c r="O256" i="1"/>
  <c r="BU255" i="1"/>
  <c r="BT255" i="1"/>
  <c r="BS255" i="1"/>
  <c r="BR255" i="1"/>
  <c r="BQ255" i="1"/>
  <c r="BP255" i="1"/>
  <c r="BH255" i="1"/>
  <c r="BC255" i="1"/>
  <c r="AX255" i="1"/>
  <c r="AS255" i="1"/>
  <c r="AP255" i="1"/>
  <c r="AM255" i="1"/>
  <c r="AL255" i="1"/>
  <c r="AI255" i="1"/>
  <c r="AE255" i="1"/>
  <c r="AB255" i="1"/>
  <c r="X255" i="1"/>
  <c r="U255" i="1"/>
  <c r="S255" i="1"/>
  <c r="P255" i="1"/>
  <c r="O255" i="1"/>
  <c r="BU254" i="1"/>
  <c r="BT254" i="1"/>
  <c r="BS254" i="1"/>
  <c r="BR254" i="1"/>
  <c r="BQ254" i="1"/>
  <c r="BP254" i="1"/>
  <c r="BH254" i="1"/>
  <c r="BC254" i="1"/>
  <c r="AX254" i="1"/>
  <c r="AS254" i="1"/>
  <c r="AP254" i="1"/>
  <c r="AM254" i="1"/>
  <c r="AL254" i="1"/>
  <c r="AI254" i="1"/>
  <c r="AE254" i="1"/>
  <c r="AB254" i="1"/>
  <c r="X254" i="1"/>
  <c r="U254" i="1"/>
  <c r="S254" i="1"/>
  <c r="P254" i="1"/>
  <c r="O254" i="1"/>
  <c r="BU253" i="1"/>
  <c r="BT253" i="1"/>
  <c r="BS253" i="1"/>
  <c r="BR253" i="1"/>
  <c r="BQ253" i="1"/>
  <c r="BP253" i="1"/>
  <c r="BH253" i="1"/>
  <c r="BC253" i="1"/>
  <c r="AX253" i="1"/>
  <c r="AS253" i="1"/>
  <c r="AP253" i="1"/>
  <c r="AM253" i="1"/>
  <c r="AL253" i="1"/>
  <c r="AI253" i="1"/>
  <c r="AE253" i="1"/>
  <c r="AB253" i="1"/>
  <c r="X253" i="1"/>
  <c r="U253" i="1"/>
  <c r="S253" i="1"/>
  <c r="P253" i="1"/>
  <c r="O253" i="1"/>
  <c r="BU252" i="1"/>
  <c r="BT252" i="1"/>
  <c r="BS252" i="1"/>
  <c r="BR252" i="1"/>
  <c r="BQ252" i="1"/>
  <c r="BP252" i="1"/>
  <c r="BH252" i="1"/>
  <c r="BC252" i="1"/>
  <c r="AX252" i="1"/>
  <c r="AS252" i="1"/>
  <c r="AP252" i="1"/>
  <c r="AM252" i="1"/>
  <c r="AL252" i="1"/>
  <c r="AI252" i="1"/>
  <c r="AE252" i="1"/>
  <c r="AB252" i="1"/>
  <c r="X252" i="1"/>
  <c r="U252" i="1"/>
  <c r="S252" i="1"/>
  <c r="P252" i="1"/>
  <c r="O252" i="1"/>
  <c r="BU251" i="1"/>
  <c r="BT251" i="1"/>
  <c r="BS251" i="1"/>
  <c r="BR251" i="1"/>
  <c r="BQ251" i="1"/>
  <c r="BP251" i="1"/>
  <c r="BH251" i="1"/>
  <c r="BC251" i="1"/>
  <c r="AX251" i="1"/>
  <c r="AS251" i="1"/>
  <c r="AP251" i="1"/>
  <c r="AM251" i="1"/>
  <c r="AL251" i="1"/>
  <c r="AI251" i="1"/>
  <c r="AE251" i="1"/>
  <c r="AB251" i="1"/>
  <c r="X251" i="1"/>
  <c r="U251" i="1"/>
  <c r="S251" i="1"/>
  <c r="P251" i="1"/>
  <c r="O251" i="1"/>
  <c r="BU250" i="1"/>
  <c r="BT250" i="1"/>
  <c r="BS250" i="1"/>
  <c r="BR250" i="1"/>
  <c r="BQ250" i="1"/>
  <c r="BP250" i="1"/>
  <c r="BH250" i="1"/>
  <c r="BC250" i="1"/>
  <c r="AX250" i="1"/>
  <c r="AS250" i="1"/>
  <c r="AP250" i="1"/>
  <c r="AM250" i="1"/>
  <c r="AL250" i="1"/>
  <c r="AI250" i="1"/>
  <c r="AE250" i="1"/>
  <c r="AB250" i="1"/>
  <c r="X250" i="1"/>
  <c r="U250" i="1"/>
  <c r="S250" i="1"/>
  <c r="P250" i="1"/>
  <c r="O250" i="1"/>
  <c r="BU249" i="1"/>
  <c r="BT249" i="1"/>
  <c r="BS249" i="1"/>
  <c r="BR249" i="1"/>
  <c r="BQ249" i="1"/>
  <c r="BP249" i="1"/>
  <c r="BH249" i="1"/>
  <c r="BC249" i="1"/>
  <c r="AX249" i="1"/>
  <c r="AS249" i="1"/>
  <c r="AP249" i="1"/>
  <c r="AM249" i="1"/>
  <c r="AL249" i="1"/>
  <c r="AI249" i="1"/>
  <c r="AE249" i="1"/>
  <c r="AB249" i="1"/>
  <c r="X249" i="1"/>
  <c r="U249" i="1"/>
  <c r="S249" i="1"/>
  <c r="P249" i="1"/>
  <c r="O249" i="1"/>
  <c r="BU248" i="1"/>
  <c r="BT248" i="1"/>
  <c r="BS248" i="1"/>
  <c r="BR248" i="1"/>
  <c r="BQ248" i="1"/>
  <c r="BP248" i="1"/>
  <c r="BH248" i="1"/>
  <c r="BC248" i="1"/>
  <c r="AX248" i="1"/>
  <c r="AS248" i="1"/>
  <c r="AP248" i="1"/>
  <c r="AM248" i="1"/>
  <c r="AL248" i="1"/>
  <c r="AI248" i="1"/>
  <c r="AE248" i="1"/>
  <c r="AB248" i="1"/>
  <c r="X248" i="1"/>
  <c r="U248" i="1"/>
  <c r="S248" i="1"/>
  <c r="P248" i="1"/>
  <c r="O248" i="1"/>
  <c r="BU247" i="1"/>
  <c r="BT247" i="1"/>
  <c r="BS247" i="1"/>
  <c r="BR247" i="1"/>
  <c r="BQ247" i="1"/>
  <c r="BP247" i="1"/>
  <c r="BH247" i="1"/>
  <c r="BC247" i="1"/>
  <c r="AX247" i="1"/>
  <c r="AS247" i="1"/>
  <c r="AP247" i="1"/>
  <c r="AM247" i="1"/>
  <c r="AL247" i="1"/>
  <c r="AI247" i="1"/>
  <c r="AE247" i="1"/>
  <c r="AB247" i="1"/>
  <c r="X247" i="1"/>
  <c r="U247" i="1"/>
  <c r="S247" i="1"/>
  <c r="P247" i="1"/>
  <c r="O247" i="1"/>
  <c r="BU246" i="1"/>
  <c r="BT246" i="1"/>
  <c r="BS246" i="1"/>
  <c r="BR246" i="1"/>
  <c r="BQ246" i="1"/>
  <c r="BP246" i="1"/>
  <c r="BH246" i="1"/>
  <c r="BC246" i="1"/>
  <c r="AX246" i="1"/>
  <c r="AS246" i="1"/>
  <c r="AP246" i="1"/>
  <c r="AM246" i="1"/>
  <c r="AL246" i="1"/>
  <c r="AI246" i="1"/>
  <c r="AE246" i="1"/>
  <c r="AB246" i="1"/>
  <c r="X246" i="1"/>
  <c r="U246" i="1"/>
  <c r="S246" i="1"/>
  <c r="P246" i="1"/>
  <c r="O246" i="1"/>
  <c r="BU245" i="1"/>
  <c r="BT245" i="1"/>
  <c r="BS245" i="1"/>
  <c r="BR245" i="1"/>
  <c r="BQ245" i="1"/>
  <c r="BP245" i="1"/>
  <c r="BH245" i="1"/>
  <c r="BC245" i="1"/>
  <c r="AX245" i="1"/>
  <c r="AS245" i="1"/>
  <c r="AP245" i="1"/>
  <c r="AM245" i="1"/>
  <c r="AL245" i="1"/>
  <c r="AI245" i="1"/>
  <c r="AE245" i="1"/>
  <c r="AB245" i="1"/>
  <c r="X245" i="1"/>
  <c r="U245" i="1"/>
  <c r="S245" i="1"/>
  <c r="P245" i="1"/>
  <c r="O245" i="1"/>
  <c r="BU244" i="1"/>
  <c r="BT244" i="1"/>
  <c r="BS244" i="1"/>
  <c r="BR244" i="1"/>
  <c r="BQ244" i="1"/>
  <c r="BP244" i="1"/>
  <c r="BH244" i="1"/>
  <c r="BC244" i="1"/>
  <c r="AX244" i="1"/>
  <c r="AS244" i="1"/>
  <c r="AP244" i="1"/>
  <c r="AM244" i="1"/>
  <c r="AL244" i="1"/>
  <c r="AI244" i="1"/>
  <c r="AE244" i="1"/>
  <c r="AB244" i="1"/>
  <c r="X244" i="1"/>
  <c r="U244" i="1"/>
  <c r="S244" i="1"/>
  <c r="P244" i="1"/>
  <c r="O244" i="1"/>
  <c r="BU243" i="1"/>
  <c r="BT243" i="1"/>
  <c r="BS243" i="1"/>
  <c r="BR243" i="1"/>
  <c r="BQ243" i="1"/>
  <c r="BP243" i="1"/>
  <c r="BH243" i="1"/>
  <c r="BC243" i="1"/>
  <c r="AX243" i="1"/>
  <c r="AS243" i="1"/>
  <c r="AP243" i="1"/>
  <c r="AM243" i="1"/>
  <c r="AL243" i="1"/>
  <c r="AI243" i="1"/>
  <c r="AE243" i="1"/>
  <c r="AB243" i="1"/>
  <c r="X243" i="1"/>
  <c r="U243" i="1"/>
  <c r="S243" i="1"/>
  <c r="P243" i="1"/>
  <c r="O243" i="1"/>
  <c r="BU242" i="1"/>
  <c r="BT242" i="1"/>
  <c r="BS242" i="1"/>
  <c r="BR242" i="1"/>
  <c r="BQ242" i="1"/>
  <c r="BP242" i="1"/>
  <c r="BH242" i="1"/>
  <c r="BC242" i="1"/>
  <c r="AX242" i="1"/>
  <c r="AS242" i="1"/>
  <c r="AP242" i="1"/>
  <c r="AM242" i="1"/>
  <c r="AL242" i="1"/>
  <c r="AI242" i="1"/>
  <c r="AE242" i="1"/>
  <c r="AB242" i="1"/>
  <c r="X242" i="1"/>
  <c r="U242" i="1"/>
  <c r="S242" i="1"/>
  <c r="P242" i="1"/>
  <c r="O242" i="1"/>
  <c r="BU241" i="1"/>
  <c r="BT241" i="1"/>
  <c r="BS241" i="1"/>
  <c r="BR241" i="1"/>
  <c r="BQ241" i="1"/>
  <c r="BP241" i="1"/>
  <c r="BH241" i="1"/>
  <c r="BC241" i="1"/>
  <c r="AX241" i="1"/>
  <c r="AS241" i="1"/>
  <c r="AP241" i="1"/>
  <c r="AM241" i="1"/>
  <c r="AL241" i="1"/>
  <c r="AI241" i="1"/>
  <c r="AE241" i="1"/>
  <c r="AB241" i="1"/>
  <c r="X241" i="1"/>
  <c r="U241" i="1"/>
  <c r="S241" i="1"/>
  <c r="P241" i="1"/>
  <c r="O241" i="1"/>
  <c r="BU240" i="1"/>
  <c r="BT240" i="1"/>
  <c r="BS240" i="1"/>
  <c r="BR240" i="1"/>
  <c r="BQ240" i="1"/>
  <c r="BP240" i="1"/>
  <c r="BH240" i="1"/>
  <c r="BC240" i="1"/>
  <c r="AX240" i="1"/>
  <c r="AS240" i="1"/>
  <c r="AP240" i="1"/>
  <c r="AM240" i="1"/>
  <c r="AL240" i="1"/>
  <c r="AI240" i="1"/>
  <c r="AE240" i="1"/>
  <c r="AB240" i="1"/>
  <c r="X240" i="1"/>
  <c r="U240" i="1"/>
  <c r="S240" i="1"/>
  <c r="P240" i="1"/>
  <c r="O240" i="1"/>
  <c r="BU239" i="1"/>
  <c r="BT239" i="1"/>
  <c r="BS239" i="1"/>
  <c r="BR239" i="1"/>
  <c r="BQ239" i="1"/>
  <c r="BP239" i="1"/>
  <c r="BH239" i="1"/>
  <c r="BC239" i="1"/>
  <c r="AX239" i="1"/>
  <c r="AS239" i="1"/>
  <c r="AP239" i="1"/>
  <c r="AM239" i="1"/>
  <c r="AL239" i="1"/>
  <c r="AI239" i="1"/>
  <c r="AE239" i="1"/>
  <c r="AB239" i="1"/>
  <c r="X239" i="1"/>
  <c r="U239" i="1"/>
  <c r="S239" i="1"/>
  <c r="P239" i="1"/>
  <c r="O239" i="1"/>
  <c r="BU238" i="1"/>
  <c r="BT238" i="1"/>
  <c r="BS238" i="1"/>
  <c r="BR238" i="1"/>
  <c r="BQ238" i="1"/>
  <c r="BP238" i="1"/>
  <c r="BH238" i="1"/>
  <c r="BC238" i="1"/>
  <c r="AX238" i="1"/>
  <c r="AS238" i="1"/>
  <c r="AP238" i="1"/>
  <c r="AM238" i="1"/>
  <c r="AL238" i="1"/>
  <c r="AI238" i="1"/>
  <c r="AE238" i="1"/>
  <c r="AB238" i="1"/>
  <c r="X238" i="1"/>
  <c r="U238" i="1"/>
  <c r="S238" i="1"/>
  <c r="P238" i="1"/>
  <c r="O238" i="1"/>
  <c r="BU237" i="1"/>
  <c r="BT237" i="1"/>
  <c r="BS237" i="1"/>
  <c r="BR237" i="1"/>
  <c r="BQ237" i="1"/>
  <c r="BP237" i="1"/>
  <c r="BH237" i="1"/>
  <c r="BC237" i="1"/>
  <c r="AX237" i="1"/>
  <c r="AS237" i="1"/>
  <c r="AP237" i="1"/>
  <c r="AM237" i="1"/>
  <c r="AL237" i="1"/>
  <c r="AI237" i="1"/>
  <c r="AE237" i="1"/>
  <c r="AB237" i="1"/>
  <c r="X237" i="1"/>
  <c r="U237" i="1"/>
  <c r="S237" i="1"/>
  <c r="P237" i="1"/>
  <c r="O237" i="1"/>
  <c r="BU236" i="1"/>
  <c r="BT236" i="1"/>
  <c r="BS236" i="1"/>
  <c r="BR236" i="1"/>
  <c r="BQ236" i="1"/>
  <c r="BP236" i="1"/>
  <c r="BH236" i="1"/>
  <c r="BC236" i="1"/>
  <c r="AX236" i="1"/>
  <c r="AS236" i="1"/>
  <c r="AP236" i="1"/>
  <c r="AM236" i="1"/>
  <c r="AL236" i="1"/>
  <c r="AI236" i="1"/>
  <c r="AE236" i="1"/>
  <c r="AB236" i="1"/>
  <c r="X236" i="1"/>
  <c r="U236" i="1"/>
  <c r="S236" i="1"/>
  <c r="P236" i="1"/>
  <c r="O236" i="1"/>
  <c r="BU235" i="1"/>
  <c r="BT235" i="1"/>
  <c r="BS235" i="1"/>
  <c r="BR235" i="1"/>
  <c r="BQ235" i="1"/>
  <c r="BP235" i="1"/>
  <c r="BH235" i="1"/>
  <c r="BC235" i="1"/>
  <c r="AX235" i="1"/>
  <c r="AS235" i="1"/>
  <c r="AP235" i="1"/>
  <c r="AM235" i="1"/>
  <c r="AL235" i="1"/>
  <c r="AI235" i="1"/>
  <c r="AE235" i="1"/>
  <c r="AB235" i="1"/>
  <c r="X235" i="1"/>
  <c r="U235" i="1"/>
  <c r="S235" i="1"/>
  <c r="P235" i="1"/>
  <c r="O235" i="1"/>
  <c r="BU234" i="1"/>
  <c r="BT234" i="1"/>
  <c r="BS234" i="1"/>
  <c r="BR234" i="1"/>
  <c r="BQ234" i="1"/>
  <c r="BP234" i="1"/>
  <c r="BH234" i="1"/>
  <c r="BC234" i="1"/>
  <c r="AX234" i="1"/>
  <c r="AS234" i="1"/>
  <c r="AP234" i="1"/>
  <c r="AM234" i="1"/>
  <c r="AL234" i="1"/>
  <c r="AI234" i="1"/>
  <c r="AE234" i="1"/>
  <c r="AB234" i="1"/>
  <c r="X234" i="1"/>
  <c r="U234" i="1"/>
  <c r="S234" i="1"/>
  <c r="P234" i="1"/>
  <c r="O234" i="1"/>
  <c r="BU233" i="1"/>
  <c r="BT233" i="1"/>
  <c r="BS233" i="1"/>
  <c r="BR233" i="1"/>
  <c r="BQ233" i="1"/>
  <c r="BP233" i="1"/>
  <c r="BH233" i="1"/>
  <c r="BC233" i="1"/>
  <c r="AX233" i="1"/>
  <c r="AS233" i="1"/>
  <c r="AP233" i="1"/>
  <c r="AM233" i="1"/>
  <c r="AL233" i="1"/>
  <c r="AI233" i="1"/>
  <c r="AE233" i="1"/>
  <c r="AB233" i="1"/>
  <c r="X233" i="1"/>
  <c r="U233" i="1"/>
  <c r="S233" i="1"/>
  <c r="P233" i="1"/>
  <c r="O233" i="1"/>
  <c r="BU232" i="1"/>
  <c r="BT232" i="1"/>
  <c r="BS232" i="1"/>
  <c r="BR232" i="1"/>
  <c r="BQ232" i="1"/>
  <c r="BP232" i="1"/>
  <c r="BH232" i="1"/>
  <c r="BC232" i="1"/>
  <c r="AX232" i="1"/>
  <c r="AS232" i="1"/>
  <c r="AP232" i="1"/>
  <c r="AM232" i="1"/>
  <c r="AL232" i="1"/>
  <c r="AI232" i="1"/>
  <c r="AE232" i="1"/>
  <c r="AB232" i="1"/>
  <c r="X232" i="1"/>
  <c r="U232" i="1"/>
  <c r="S232" i="1"/>
  <c r="P232" i="1"/>
  <c r="O232" i="1"/>
  <c r="BU231" i="1"/>
  <c r="BT231" i="1"/>
  <c r="BS231" i="1"/>
  <c r="BR231" i="1"/>
  <c r="BQ231" i="1"/>
  <c r="BP231" i="1"/>
  <c r="BH231" i="1"/>
  <c r="BC231" i="1"/>
  <c r="AX231" i="1"/>
  <c r="AS231" i="1"/>
  <c r="AP231" i="1"/>
  <c r="AM231" i="1"/>
  <c r="AL231" i="1"/>
  <c r="AI231" i="1"/>
  <c r="AE231" i="1"/>
  <c r="AB231" i="1"/>
  <c r="X231" i="1"/>
  <c r="U231" i="1"/>
  <c r="S231" i="1"/>
  <c r="P231" i="1"/>
  <c r="O231" i="1"/>
  <c r="BU230" i="1"/>
  <c r="BT230" i="1"/>
  <c r="BS230" i="1"/>
  <c r="BR230" i="1"/>
  <c r="BQ230" i="1"/>
  <c r="BP230" i="1"/>
  <c r="BH230" i="1"/>
  <c r="BC230" i="1"/>
  <c r="AX230" i="1"/>
  <c r="AS230" i="1"/>
  <c r="AP230" i="1"/>
  <c r="AM230" i="1"/>
  <c r="AL230" i="1"/>
  <c r="AI230" i="1"/>
  <c r="AE230" i="1"/>
  <c r="AB230" i="1"/>
  <c r="X230" i="1"/>
  <c r="U230" i="1"/>
  <c r="S230" i="1"/>
  <c r="P230" i="1"/>
  <c r="O230" i="1"/>
  <c r="BU229" i="1"/>
  <c r="BT229" i="1"/>
  <c r="BS229" i="1"/>
  <c r="BR229" i="1"/>
  <c r="BQ229" i="1"/>
  <c r="BP229" i="1"/>
  <c r="BH229" i="1"/>
  <c r="BC229" i="1"/>
  <c r="AX229" i="1"/>
  <c r="AS229" i="1"/>
  <c r="AP229" i="1"/>
  <c r="AM229" i="1"/>
  <c r="AL229" i="1"/>
  <c r="AI229" i="1"/>
  <c r="AE229" i="1"/>
  <c r="AB229" i="1"/>
  <c r="X229" i="1"/>
  <c r="U229" i="1"/>
  <c r="S229" i="1"/>
  <c r="P229" i="1"/>
  <c r="O229" i="1"/>
  <c r="BU228" i="1"/>
  <c r="BT228" i="1"/>
  <c r="BS228" i="1"/>
  <c r="BR228" i="1"/>
  <c r="BQ228" i="1"/>
  <c r="BP228" i="1"/>
  <c r="BH228" i="1"/>
  <c r="BC228" i="1"/>
  <c r="AX228" i="1"/>
  <c r="AS228" i="1"/>
  <c r="AP228" i="1"/>
  <c r="AM228" i="1"/>
  <c r="AL228" i="1"/>
  <c r="AI228" i="1"/>
  <c r="AE228" i="1"/>
  <c r="AB228" i="1"/>
  <c r="X228" i="1"/>
  <c r="U228" i="1"/>
  <c r="S228" i="1"/>
  <c r="P228" i="1"/>
  <c r="O228" i="1"/>
  <c r="BU227" i="1"/>
  <c r="BT227" i="1"/>
  <c r="BS227" i="1"/>
  <c r="BR227" i="1"/>
  <c r="BQ227" i="1"/>
  <c r="BP227" i="1"/>
  <c r="BH227" i="1"/>
  <c r="BC227" i="1"/>
  <c r="AX227" i="1"/>
  <c r="AS227" i="1"/>
  <c r="AP227" i="1"/>
  <c r="AM227" i="1"/>
  <c r="AL227" i="1"/>
  <c r="AI227" i="1"/>
  <c r="AE227" i="1"/>
  <c r="AB227" i="1"/>
  <c r="X227" i="1"/>
  <c r="U227" i="1"/>
  <c r="S227" i="1"/>
  <c r="P227" i="1"/>
  <c r="O227" i="1"/>
  <c r="BU226" i="1"/>
  <c r="BT226" i="1"/>
  <c r="BS226" i="1"/>
  <c r="BR226" i="1"/>
  <c r="BQ226" i="1"/>
  <c r="BP226" i="1"/>
  <c r="BH226" i="1"/>
  <c r="BC226" i="1"/>
  <c r="AX226" i="1"/>
  <c r="AS226" i="1"/>
  <c r="AP226" i="1"/>
  <c r="AM226" i="1"/>
  <c r="AL226" i="1"/>
  <c r="AI226" i="1"/>
  <c r="AE226" i="1"/>
  <c r="AB226" i="1"/>
  <c r="X226" i="1"/>
  <c r="U226" i="1"/>
  <c r="S226" i="1"/>
  <c r="P226" i="1"/>
  <c r="O226" i="1"/>
  <c r="BU225" i="1"/>
  <c r="BT225" i="1"/>
  <c r="BS225" i="1"/>
  <c r="BR225" i="1"/>
  <c r="BQ225" i="1"/>
  <c r="BP225" i="1"/>
  <c r="BH225" i="1"/>
  <c r="BC225" i="1"/>
  <c r="AX225" i="1"/>
  <c r="AS225" i="1"/>
  <c r="AP225" i="1"/>
  <c r="AM225" i="1"/>
  <c r="AL225" i="1"/>
  <c r="AI225" i="1"/>
  <c r="AE225" i="1"/>
  <c r="AB225" i="1"/>
  <c r="X225" i="1"/>
  <c r="U225" i="1"/>
  <c r="S225" i="1"/>
  <c r="P225" i="1"/>
  <c r="O225" i="1"/>
  <c r="BU224" i="1"/>
  <c r="BT224" i="1"/>
  <c r="BS224" i="1"/>
  <c r="BR224" i="1"/>
  <c r="BQ224" i="1"/>
  <c r="BP224" i="1"/>
  <c r="BH224" i="1"/>
  <c r="BC224" i="1"/>
  <c r="AX224" i="1"/>
  <c r="AS224" i="1"/>
  <c r="AP224" i="1"/>
  <c r="AM224" i="1"/>
  <c r="AL224" i="1"/>
  <c r="AI224" i="1"/>
  <c r="AE224" i="1"/>
  <c r="AB224" i="1"/>
  <c r="X224" i="1"/>
  <c r="U224" i="1"/>
  <c r="S224" i="1"/>
  <c r="P224" i="1"/>
  <c r="O224" i="1"/>
  <c r="BU223" i="1"/>
  <c r="BT223" i="1"/>
  <c r="BS223" i="1"/>
  <c r="BR223" i="1"/>
  <c r="BQ223" i="1"/>
  <c r="BP223" i="1"/>
  <c r="BH223" i="1"/>
  <c r="BC223" i="1"/>
  <c r="AX223" i="1"/>
  <c r="AS223" i="1"/>
  <c r="AP223" i="1"/>
  <c r="AM223" i="1"/>
  <c r="AL223" i="1"/>
  <c r="AI223" i="1"/>
  <c r="AE223" i="1"/>
  <c r="AB223" i="1"/>
  <c r="X223" i="1"/>
  <c r="U223" i="1"/>
  <c r="S223" i="1"/>
  <c r="P223" i="1"/>
  <c r="O223" i="1"/>
  <c r="BU222" i="1"/>
  <c r="BT222" i="1"/>
  <c r="BS222" i="1"/>
  <c r="BR222" i="1"/>
  <c r="BQ222" i="1"/>
  <c r="BP222" i="1"/>
  <c r="BH222" i="1"/>
  <c r="BC222" i="1"/>
  <c r="AX222" i="1"/>
  <c r="AS222" i="1"/>
  <c r="AP222" i="1"/>
  <c r="AM222" i="1"/>
  <c r="AL222" i="1"/>
  <c r="AI222" i="1"/>
  <c r="AE222" i="1"/>
  <c r="AB222" i="1"/>
  <c r="X222" i="1"/>
  <c r="U222" i="1"/>
  <c r="S222" i="1"/>
  <c r="P222" i="1"/>
  <c r="O222" i="1"/>
  <c r="BU221" i="1"/>
  <c r="BT221" i="1"/>
  <c r="BS221" i="1"/>
  <c r="BR221" i="1"/>
  <c r="BQ221" i="1"/>
  <c r="BP221" i="1"/>
  <c r="BH221" i="1"/>
  <c r="BC221" i="1"/>
  <c r="AX221" i="1"/>
  <c r="AS221" i="1"/>
  <c r="AP221" i="1"/>
  <c r="AM221" i="1"/>
  <c r="AL221" i="1"/>
  <c r="AI221" i="1"/>
  <c r="AE221" i="1"/>
  <c r="AB221" i="1"/>
  <c r="X221" i="1"/>
  <c r="U221" i="1"/>
  <c r="S221" i="1"/>
  <c r="P221" i="1"/>
  <c r="O221" i="1"/>
  <c r="BU220" i="1"/>
  <c r="BT220" i="1"/>
  <c r="BS220" i="1"/>
  <c r="BR220" i="1"/>
  <c r="BQ220" i="1"/>
  <c r="BP220" i="1"/>
  <c r="BH220" i="1"/>
  <c r="BC220" i="1"/>
  <c r="AX220" i="1"/>
  <c r="AS220" i="1"/>
  <c r="AP220" i="1"/>
  <c r="AM220" i="1"/>
  <c r="AL220" i="1"/>
  <c r="AI220" i="1"/>
  <c r="AE220" i="1"/>
  <c r="AB220" i="1"/>
  <c r="X220" i="1"/>
  <c r="U220" i="1"/>
  <c r="S220" i="1"/>
  <c r="P220" i="1"/>
  <c r="O220" i="1"/>
  <c r="BU219" i="1"/>
  <c r="BT219" i="1"/>
  <c r="BS219" i="1"/>
  <c r="BR219" i="1"/>
  <c r="BQ219" i="1"/>
  <c r="BP219" i="1"/>
  <c r="BH219" i="1"/>
  <c r="BC219" i="1"/>
  <c r="AX219" i="1"/>
  <c r="AS219" i="1"/>
  <c r="AP219" i="1"/>
  <c r="AM219" i="1"/>
  <c r="AL219" i="1"/>
  <c r="AI219" i="1"/>
  <c r="AE219" i="1"/>
  <c r="AB219" i="1"/>
  <c r="X219" i="1"/>
  <c r="U219" i="1"/>
  <c r="S219" i="1"/>
  <c r="P219" i="1"/>
  <c r="O219" i="1"/>
  <c r="BU218" i="1"/>
  <c r="BT218" i="1"/>
  <c r="BS218" i="1"/>
  <c r="BR218" i="1"/>
  <c r="BQ218" i="1"/>
  <c r="BP218" i="1"/>
  <c r="BH218" i="1"/>
  <c r="BC218" i="1"/>
  <c r="AX218" i="1"/>
  <c r="AS218" i="1"/>
  <c r="AP218" i="1"/>
  <c r="AM218" i="1"/>
  <c r="AL218" i="1"/>
  <c r="AI218" i="1"/>
  <c r="AE218" i="1"/>
  <c r="AB218" i="1"/>
  <c r="X218" i="1"/>
  <c r="U218" i="1"/>
  <c r="S218" i="1"/>
  <c r="P218" i="1"/>
  <c r="O218" i="1"/>
  <c r="BU217" i="1"/>
  <c r="BT217" i="1"/>
  <c r="BS217" i="1"/>
  <c r="BR217" i="1"/>
  <c r="BQ217" i="1"/>
  <c r="BP217" i="1"/>
  <c r="BH217" i="1"/>
  <c r="BC217" i="1"/>
  <c r="AX217" i="1"/>
  <c r="AS217" i="1"/>
  <c r="AP217" i="1"/>
  <c r="AM217" i="1"/>
  <c r="AL217" i="1"/>
  <c r="AI217" i="1"/>
  <c r="AE217" i="1"/>
  <c r="AB217" i="1"/>
  <c r="X217" i="1"/>
  <c r="U217" i="1"/>
  <c r="S217" i="1"/>
  <c r="P217" i="1"/>
  <c r="O217" i="1"/>
  <c r="BU216" i="1"/>
  <c r="BT216" i="1"/>
  <c r="BS216" i="1"/>
  <c r="BR216" i="1"/>
  <c r="BQ216" i="1"/>
  <c r="BP216" i="1"/>
  <c r="BH216" i="1"/>
  <c r="BC216" i="1"/>
  <c r="AX216" i="1"/>
  <c r="AS216" i="1"/>
  <c r="AP216" i="1"/>
  <c r="AM216" i="1"/>
  <c r="AL216" i="1"/>
  <c r="AI216" i="1"/>
  <c r="AE216" i="1"/>
  <c r="AB216" i="1"/>
  <c r="X216" i="1"/>
  <c r="U216" i="1"/>
  <c r="S216" i="1"/>
  <c r="P216" i="1"/>
  <c r="O216" i="1"/>
  <c r="BU215" i="1"/>
  <c r="BT215" i="1"/>
  <c r="BS215" i="1"/>
  <c r="BR215" i="1"/>
  <c r="BQ215" i="1"/>
  <c r="BP215" i="1"/>
  <c r="BH215" i="1"/>
  <c r="BC215" i="1"/>
  <c r="AX215" i="1"/>
  <c r="AS215" i="1"/>
  <c r="AP215" i="1"/>
  <c r="AM215" i="1"/>
  <c r="AL215" i="1"/>
  <c r="AI215" i="1"/>
  <c r="AE215" i="1"/>
  <c r="AB215" i="1"/>
  <c r="X215" i="1"/>
  <c r="U215" i="1"/>
  <c r="S215" i="1"/>
  <c r="P215" i="1"/>
  <c r="O215" i="1"/>
  <c r="BU214" i="1"/>
  <c r="BT214" i="1"/>
  <c r="BS214" i="1"/>
  <c r="BR214" i="1"/>
  <c r="BQ214" i="1"/>
  <c r="BP214" i="1"/>
  <c r="BH214" i="1"/>
  <c r="BC214" i="1"/>
  <c r="AX214" i="1"/>
  <c r="AS214" i="1"/>
  <c r="AP214" i="1"/>
  <c r="AM214" i="1"/>
  <c r="AL214" i="1"/>
  <c r="AI214" i="1"/>
  <c r="AE214" i="1"/>
  <c r="AB214" i="1"/>
  <c r="X214" i="1"/>
  <c r="U214" i="1"/>
  <c r="S214" i="1"/>
  <c r="P214" i="1"/>
  <c r="O214" i="1"/>
  <c r="BU213" i="1"/>
  <c r="BT213" i="1"/>
  <c r="BS213" i="1"/>
  <c r="BR213" i="1"/>
  <c r="BQ213" i="1"/>
  <c r="BP213" i="1"/>
  <c r="BH213" i="1"/>
  <c r="BC213" i="1"/>
  <c r="AX213" i="1"/>
  <c r="AS213" i="1"/>
  <c r="AP213" i="1"/>
  <c r="AM213" i="1"/>
  <c r="AL213" i="1"/>
  <c r="AI213" i="1"/>
  <c r="AE213" i="1"/>
  <c r="AB213" i="1"/>
  <c r="X213" i="1"/>
  <c r="U213" i="1"/>
  <c r="S213" i="1"/>
  <c r="P213" i="1"/>
  <c r="O213" i="1"/>
  <c r="BU212" i="1"/>
  <c r="BT212" i="1"/>
  <c r="BS212" i="1"/>
  <c r="BR212" i="1"/>
  <c r="BQ212" i="1"/>
  <c r="BP212" i="1"/>
  <c r="BH212" i="1"/>
  <c r="BC212" i="1"/>
  <c r="AX212" i="1"/>
  <c r="AS212" i="1"/>
  <c r="AP212" i="1"/>
  <c r="AM212" i="1"/>
  <c r="AL212" i="1"/>
  <c r="AI212" i="1"/>
  <c r="AE212" i="1"/>
  <c r="AB212" i="1"/>
  <c r="X212" i="1"/>
  <c r="U212" i="1"/>
  <c r="S212" i="1"/>
  <c r="P212" i="1"/>
  <c r="O212" i="1"/>
  <c r="BU211" i="1"/>
  <c r="BT211" i="1"/>
  <c r="BS211" i="1"/>
  <c r="BR211" i="1"/>
  <c r="BQ211" i="1"/>
  <c r="BP211" i="1"/>
  <c r="BH211" i="1"/>
  <c r="BC211" i="1"/>
  <c r="AX211" i="1"/>
  <c r="AS211" i="1"/>
  <c r="AP211" i="1"/>
  <c r="AM211" i="1"/>
  <c r="AL211" i="1"/>
  <c r="AI211" i="1"/>
  <c r="AE211" i="1"/>
  <c r="AB211" i="1"/>
  <c r="X211" i="1"/>
  <c r="U211" i="1"/>
  <c r="S211" i="1"/>
  <c r="P211" i="1"/>
  <c r="O211" i="1"/>
  <c r="BU210" i="1"/>
  <c r="BT210" i="1"/>
  <c r="BS210" i="1"/>
  <c r="BR210" i="1"/>
  <c r="BQ210" i="1"/>
  <c r="BP210" i="1"/>
  <c r="BH210" i="1"/>
  <c r="BC210" i="1"/>
  <c r="AX210" i="1"/>
  <c r="AS210" i="1"/>
  <c r="AP210" i="1"/>
  <c r="AM210" i="1"/>
  <c r="AL210" i="1"/>
  <c r="AI210" i="1"/>
  <c r="AE210" i="1"/>
  <c r="AB210" i="1"/>
  <c r="X210" i="1"/>
  <c r="U210" i="1"/>
  <c r="S210" i="1"/>
  <c r="P210" i="1"/>
  <c r="O210" i="1"/>
  <c r="BU209" i="1"/>
  <c r="BT209" i="1"/>
  <c r="BS209" i="1"/>
  <c r="BR209" i="1"/>
  <c r="BQ209" i="1"/>
  <c r="BP209" i="1"/>
  <c r="BH209" i="1"/>
  <c r="BC209" i="1"/>
  <c r="AX209" i="1"/>
  <c r="AS209" i="1"/>
  <c r="AP209" i="1"/>
  <c r="AM209" i="1"/>
  <c r="AL209" i="1"/>
  <c r="AI209" i="1"/>
  <c r="AE209" i="1"/>
  <c r="AB209" i="1"/>
  <c r="X209" i="1"/>
  <c r="U209" i="1"/>
  <c r="S209" i="1"/>
  <c r="P209" i="1"/>
  <c r="O209" i="1"/>
  <c r="BU208" i="1"/>
  <c r="BT208" i="1"/>
  <c r="BS208" i="1"/>
  <c r="BR208" i="1"/>
  <c r="BQ208" i="1"/>
  <c r="BP208" i="1"/>
  <c r="BH208" i="1"/>
  <c r="BC208" i="1"/>
  <c r="AX208" i="1"/>
  <c r="AS208" i="1"/>
  <c r="AP208" i="1"/>
  <c r="AM208" i="1"/>
  <c r="AL208" i="1"/>
  <c r="AI208" i="1"/>
  <c r="AE208" i="1"/>
  <c r="AB208" i="1"/>
  <c r="X208" i="1"/>
  <c r="U208" i="1"/>
  <c r="S208" i="1"/>
  <c r="P208" i="1"/>
  <c r="O208" i="1"/>
  <c r="BU207" i="1"/>
  <c r="BT207" i="1"/>
  <c r="BS207" i="1"/>
  <c r="BR207" i="1"/>
  <c r="BQ207" i="1"/>
  <c r="BP207" i="1"/>
  <c r="BH207" i="1"/>
  <c r="BC207" i="1"/>
  <c r="AX207" i="1"/>
  <c r="AS207" i="1"/>
  <c r="AP207" i="1"/>
  <c r="AM207" i="1"/>
  <c r="AL207" i="1"/>
  <c r="AI207" i="1"/>
  <c r="AE207" i="1"/>
  <c r="AB207" i="1"/>
  <c r="X207" i="1"/>
  <c r="U207" i="1"/>
  <c r="S207" i="1"/>
  <c r="P207" i="1"/>
  <c r="O207" i="1"/>
  <c r="BU206" i="1"/>
  <c r="BT206" i="1"/>
  <c r="BS206" i="1"/>
  <c r="BR206" i="1"/>
  <c r="BQ206" i="1"/>
  <c r="BP206" i="1"/>
  <c r="BH206" i="1"/>
  <c r="BC206" i="1"/>
  <c r="AX206" i="1"/>
  <c r="AS206" i="1"/>
  <c r="AP206" i="1"/>
  <c r="AM206" i="1"/>
  <c r="AL206" i="1"/>
  <c r="AI206" i="1"/>
  <c r="AE206" i="1"/>
  <c r="AB206" i="1"/>
  <c r="X206" i="1"/>
  <c r="U206" i="1"/>
  <c r="S206" i="1"/>
  <c r="P206" i="1"/>
  <c r="O206" i="1"/>
  <c r="BU205" i="1"/>
  <c r="BT205" i="1"/>
  <c r="BS205" i="1"/>
  <c r="BR205" i="1"/>
  <c r="BQ205" i="1"/>
  <c r="BP205" i="1"/>
  <c r="BH205" i="1"/>
  <c r="BC205" i="1"/>
  <c r="AX205" i="1"/>
  <c r="AS205" i="1"/>
  <c r="AP205" i="1"/>
  <c r="AM205" i="1"/>
  <c r="AL205" i="1"/>
  <c r="AI205" i="1"/>
  <c r="AE205" i="1"/>
  <c r="AB205" i="1"/>
  <c r="X205" i="1"/>
  <c r="U205" i="1"/>
  <c r="S205" i="1"/>
  <c r="P205" i="1"/>
  <c r="O205" i="1"/>
  <c r="BU204" i="1"/>
  <c r="BT204" i="1"/>
  <c r="BS204" i="1"/>
  <c r="BR204" i="1"/>
  <c r="BQ204" i="1"/>
  <c r="BP204" i="1"/>
  <c r="BH204" i="1"/>
  <c r="BC204" i="1"/>
  <c r="AX204" i="1"/>
  <c r="AS204" i="1"/>
  <c r="AP204" i="1"/>
  <c r="AM204" i="1"/>
  <c r="AL204" i="1"/>
  <c r="AI204" i="1"/>
  <c r="AE204" i="1"/>
  <c r="AB204" i="1"/>
  <c r="X204" i="1"/>
  <c r="U204" i="1"/>
  <c r="S204" i="1"/>
  <c r="P204" i="1"/>
  <c r="O204" i="1"/>
  <c r="BU203" i="1"/>
  <c r="BT203" i="1"/>
  <c r="BS203" i="1"/>
  <c r="BR203" i="1"/>
  <c r="BQ203" i="1"/>
  <c r="BP203" i="1"/>
  <c r="BH203" i="1"/>
  <c r="BC203" i="1"/>
  <c r="AX203" i="1"/>
  <c r="AS203" i="1"/>
  <c r="AP203" i="1"/>
  <c r="AM203" i="1"/>
  <c r="AL203" i="1"/>
  <c r="AI203" i="1"/>
  <c r="AE203" i="1"/>
  <c r="AB203" i="1"/>
  <c r="X203" i="1"/>
  <c r="U203" i="1"/>
  <c r="S203" i="1"/>
  <c r="P203" i="1"/>
  <c r="O203" i="1"/>
  <c r="BU202" i="1"/>
  <c r="BT202" i="1"/>
  <c r="BS202" i="1"/>
  <c r="BR202" i="1"/>
  <c r="BQ202" i="1"/>
  <c r="BP202" i="1"/>
  <c r="BH202" i="1"/>
  <c r="BC202" i="1"/>
  <c r="AX202" i="1"/>
  <c r="AS202" i="1"/>
  <c r="AP202" i="1"/>
  <c r="AM202" i="1"/>
  <c r="AL202" i="1"/>
  <c r="AI202" i="1"/>
  <c r="AE202" i="1"/>
  <c r="AB202" i="1"/>
  <c r="X202" i="1"/>
  <c r="U202" i="1"/>
  <c r="S202" i="1"/>
  <c r="P202" i="1"/>
  <c r="O202" i="1"/>
  <c r="BU201" i="1"/>
  <c r="BT201" i="1"/>
  <c r="BS201" i="1"/>
  <c r="BR201" i="1"/>
  <c r="BQ201" i="1"/>
  <c r="BP201" i="1"/>
  <c r="BH201" i="1"/>
  <c r="BC201" i="1"/>
  <c r="AX201" i="1"/>
  <c r="AS201" i="1"/>
  <c r="AP201" i="1"/>
  <c r="AM201" i="1"/>
  <c r="AL201" i="1"/>
  <c r="AI201" i="1"/>
  <c r="AE201" i="1"/>
  <c r="AB201" i="1"/>
  <c r="X201" i="1"/>
  <c r="U201" i="1"/>
  <c r="S201" i="1"/>
  <c r="P201" i="1"/>
  <c r="O201" i="1"/>
  <c r="BU200" i="1"/>
  <c r="BT200" i="1"/>
  <c r="BS200" i="1"/>
  <c r="BR200" i="1"/>
  <c r="BQ200" i="1"/>
  <c r="BP200" i="1"/>
  <c r="BH200" i="1"/>
  <c r="BC200" i="1"/>
  <c r="AX200" i="1"/>
  <c r="AS200" i="1"/>
  <c r="AP200" i="1"/>
  <c r="AM200" i="1"/>
  <c r="AL200" i="1"/>
  <c r="AI200" i="1"/>
  <c r="AE200" i="1"/>
  <c r="AB200" i="1"/>
  <c r="X200" i="1"/>
  <c r="U200" i="1"/>
  <c r="S200" i="1"/>
  <c r="P200" i="1"/>
  <c r="O200" i="1"/>
  <c r="BU199" i="1"/>
  <c r="BT199" i="1"/>
  <c r="BS199" i="1"/>
  <c r="BR199" i="1"/>
  <c r="BQ199" i="1"/>
  <c r="BP199" i="1"/>
  <c r="BH199" i="1"/>
  <c r="BC199" i="1"/>
  <c r="AX199" i="1"/>
  <c r="AS199" i="1"/>
  <c r="AP199" i="1"/>
  <c r="AM199" i="1"/>
  <c r="AL199" i="1"/>
  <c r="AE199" i="1"/>
  <c r="AB199" i="1"/>
  <c r="X199" i="1"/>
  <c r="U199" i="1"/>
  <c r="S199" i="1"/>
  <c r="P199" i="1"/>
  <c r="O199" i="1"/>
  <c r="BU198" i="1"/>
  <c r="BT198" i="1"/>
  <c r="BS198" i="1"/>
  <c r="BR198" i="1"/>
  <c r="BQ198" i="1"/>
  <c r="BP198" i="1"/>
  <c r="BH198" i="1"/>
  <c r="BC198" i="1"/>
  <c r="AX198" i="1"/>
  <c r="AS198" i="1"/>
  <c r="AP198" i="1"/>
  <c r="AM198" i="1"/>
  <c r="AL198" i="1"/>
  <c r="AI198" i="1"/>
  <c r="AE198" i="1"/>
  <c r="AB198" i="1"/>
  <c r="X198" i="1"/>
  <c r="U198" i="1"/>
  <c r="S198" i="1"/>
  <c r="P198" i="1"/>
  <c r="O198" i="1"/>
  <c r="BU197" i="1"/>
  <c r="BT197" i="1"/>
  <c r="BS197" i="1"/>
  <c r="BR197" i="1"/>
  <c r="BQ197" i="1"/>
  <c r="BP197" i="1"/>
  <c r="BH197" i="1"/>
  <c r="BC197" i="1"/>
  <c r="AX197" i="1"/>
  <c r="AS197" i="1"/>
  <c r="AP197" i="1"/>
  <c r="AM197" i="1"/>
  <c r="AL197" i="1"/>
  <c r="AI197" i="1"/>
  <c r="AE197" i="1"/>
  <c r="AB197" i="1"/>
  <c r="X197" i="1"/>
  <c r="U197" i="1"/>
  <c r="S197" i="1"/>
  <c r="P197" i="1"/>
  <c r="O197" i="1"/>
  <c r="BU196" i="1"/>
  <c r="BT196" i="1"/>
  <c r="BS196" i="1"/>
  <c r="BR196" i="1"/>
  <c r="BQ196" i="1"/>
  <c r="BP196" i="1"/>
  <c r="BH196" i="1"/>
  <c r="BC196" i="1"/>
  <c r="AX196" i="1"/>
  <c r="AS196" i="1"/>
  <c r="AP196" i="1"/>
  <c r="AM196" i="1"/>
  <c r="AL196" i="1"/>
  <c r="AI196" i="1"/>
  <c r="AE196" i="1"/>
  <c r="AB196" i="1"/>
  <c r="X196" i="1"/>
  <c r="U196" i="1"/>
  <c r="S196" i="1"/>
  <c r="P196" i="1"/>
  <c r="O196" i="1"/>
  <c r="BU195" i="1"/>
  <c r="BT195" i="1"/>
  <c r="BS195" i="1"/>
  <c r="BR195" i="1"/>
  <c r="BQ195" i="1"/>
  <c r="BP195" i="1"/>
  <c r="BH195" i="1"/>
  <c r="BC195" i="1"/>
  <c r="AX195" i="1"/>
  <c r="AS195" i="1"/>
  <c r="AP195" i="1"/>
  <c r="AM195" i="1"/>
  <c r="AL195" i="1"/>
  <c r="AI195" i="1"/>
  <c r="AE195" i="1"/>
  <c r="AB195" i="1"/>
  <c r="X195" i="1"/>
  <c r="U195" i="1"/>
  <c r="S195" i="1"/>
  <c r="P195" i="1"/>
  <c r="O195" i="1"/>
  <c r="BU194" i="1"/>
  <c r="BT194" i="1"/>
  <c r="BS194" i="1"/>
  <c r="BR194" i="1"/>
  <c r="BQ194" i="1"/>
  <c r="BP194" i="1"/>
  <c r="BH194" i="1"/>
  <c r="BC194" i="1"/>
  <c r="AX194" i="1"/>
  <c r="AS194" i="1"/>
  <c r="AP194" i="1"/>
  <c r="AM194" i="1"/>
  <c r="AL194" i="1"/>
  <c r="AI194" i="1"/>
  <c r="AE194" i="1"/>
  <c r="AB194" i="1"/>
  <c r="X194" i="1"/>
  <c r="U194" i="1"/>
  <c r="S194" i="1"/>
  <c r="P194" i="1"/>
  <c r="O194" i="1"/>
  <c r="BU193" i="1"/>
  <c r="BT193" i="1"/>
  <c r="BS193" i="1"/>
  <c r="BR193" i="1"/>
  <c r="BQ193" i="1"/>
  <c r="BP193" i="1"/>
  <c r="BH193" i="1"/>
  <c r="BC193" i="1"/>
  <c r="AX193" i="1"/>
  <c r="AS193" i="1"/>
  <c r="AP193" i="1"/>
  <c r="AM193" i="1"/>
  <c r="AL193" i="1"/>
  <c r="AI193" i="1"/>
  <c r="AE193" i="1"/>
  <c r="AB193" i="1"/>
  <c r="X193" i="1"/>
  <c r="U193" i="1"/>
  <c r="S193" i="1"/>
  <c r="P193" i="1"/>
  <c r="O193" i="1"/>
  <c r="BU192" i="1"/>
  <c r="BT192" i="1"/>
  <c r="BS192" i="1"/>
  <c r="BR192" i="1"/>
  <c r="BQ192" i="1"/>
  <c r="BP192" i="1"/>
  <c r="BH192" i="1"/>
  <c r="BC192" i="1"/>
  <c r="AX192" i="1"/>
  <c r="AS192" i="1"/>
  <c r="AP192" i="1"/>
  <c r="AM192" i="1"/>
  <c r="AL192" i="1"/>
  <c r="AI192" i="1"/>
  <c r="AE192" i="1"/>
  <c r="AB192" i="1"/>
  <c r="X192" i="1"/>
  <c r="U192" i="1"/>
  <c r="S192" i="1"/>
  <c r="P192" i="1"/>
  <c r="O192" i="1"/>
  <c r="BU191" i="1"/>
  <c r="BT191" i="1"/>
  <c r="BS191" i="1"/>
  <c r="BR191" i="1"/>
  <c r="BQ191" i="1"/>
  <c r="BP191" i="1"/>
  <c r="BH191" i="1"/>
  <c r="BC191" i="1"/>
  <c r="AX191" i="1"/>
  <c r="AS191" i="1"/>
  <c r="AP191" i="1"/>
  <c r="AM191" i="1"/>
  <c r="AL191" i="1"/>
  <c r="AI191" i="1"/>
  <c r="AE191" i="1"/>
  <c r="AB191" i="1"/>
  <c r="X191" i="1"/>
  <c r="U191" i="1"/>
  <c r="S191" i="1"/>
  <c r="P191" i="1"/>
  <c r="O191" i="1"/>
  <c r="BU190" i="1"/>
  <c r="BT190" i="1"/>
  <c r="BS190" i="1"/>
  <c r="BR190" i="1"/>
  <c r="BQ190" i="1"/>
  <c r="BP190" i="1"/>
  <c r="BH190" i="1"/>
  <c r="BC190" i="1"/>
  <c r="AX190" i="1"/>
  <c r="AS190" i="1"/>
  <c r="AP190" i="1"/>
  <c r="AM190" i="1"/>
  <c r="AL190" i="1"/>
  <c r="AI190" i="1"/>
  <c r="AE190" i="1"/>
  <c r="AB190" i="1"/>
  <c r="X190" i="1"/>
  <c r="U190" i="1"/>
  <c r="S190" i="1"/>
  <c r="P190" i="1"/>
  <c r="O190" i="1"/>
  <c r="BU189" i="1"/>
  <c r="BT189" i="1"/>
  <c r="BS189" i="1"/>
  <c r="BR189" i="1"/>
  <c r="BQ189" i="1"/>
  <c r="BP189" i="1"/>
  <c r="BH189" i="1"/>
  <c r="BC189" i="1"/>
  <c r="AX189" i="1"/>
  <c r="AS189" i="1"/>
  <c r="AP189" i="1"/>
  <c r="AM189" i="1"/>
  <c r="AL189" i="1"/>
  <c r="AI189" i="1"/>
  <c r="AE189" i="1"/>
  <c r="AB189" i="1"/>
  <c r="X189" i="1"/>
  <c r="U189" i="1"/>
  <c r="S189" i="1"/>
  <c r="P189" i="1"/>
  <c r="O189" i="1"/>
  <c r="BU188" i="1"/>
  <c r="BT188" i="1"/>
  <c r="BS188" i="1"/>
  <c r="BR188" i="1"/>
  <c r="BQ188" i="1"/>
  <c r="BP188" i="1"/>
  <c r="BH188" i="1"/>
  <c r="BC188" i="1"/>
  <c r="AX188" i="1"/>
  <c r="AS188" i="1"/>
  <c r="AP188" i="1"/>
  <c r="AM188" i="1"/>
  <c r="AL188" i="1"/>
  <c r="AI188" i="1"/>
  <c r="AE188" i="1"/>
  <c r="AB188" i="1"/>
  <c r="X188" i="1"/>
  <c r="U188" i="1"/>
  <c r="S188" i="1"/>
  <c r="P188" i="1"/>
  <c r="O188" i="1"/>
  <c r="BU187" i="1"/>
  <c r="BT187" i="1"/>
  <c r="BS187" i="1"/>
  <c r="BR187" i="1"/>
  <c r="BQ187" i="1"/>
  <c r="BP187" i="1"/>
  <c r="BH187" i="1"/>
  <c r="BC187" i="1"/>
  <c r="AX187" i="1"/>
  <c r="AS187" i="1"/>
  <c r="AP187" i="1"/>
  <c r="AM187" i="1"/>
  <c r="AL187" i="1"/>
  <c r="AI187" i="1"/>
  <c r="AE187" i="1"/>
  <c r="AB187" i="1"/>
  <c r="X187" i="1"/>
  <c r="U187" i="1"/>
  <c r="S187" i="1"/>
  <c r="P187" i="1"/>
  <c r="O187" i="1"/>
  <c r="BU186" i="1"/>
  <c r="BT186" i="1"/>
  <c r="BS186" i="1"/>
  <c r="BR186" i="1"/>
  <c r="BQ186" i="1"/>
  <c r="BP186" i="1"/>
  <c r="BH186" i="1"/>
  <c r="BC186" i="1"/>
  <c r="AX186" i="1"/>
  <c r="AS186" i="1"/>
  <c r="AP186" i="1"/>
  <c r="AM186" i="1"/>
  <c r="AL186" i="1"/>
  <c r="AI186" i="1"/>
  <c r="AE186" i="1"/>
  <c r="AB186" i="1"/>
  <c r="X186" i="1"/>
  <c r="U186" i="1"/>
  <c r="S186" i="1"/>
  <c r="P186" i="1"/>
  <c r="O186" i="1"/>
  <c r="BU185" i="1"/>
  <c r="BT185" i="1"/>
  <c r="BS185" i="1"/>
  <c r="BR185" i="1"/>
  <c r="BQ185" i="1"/>
  <c r="BP185" i="1"/>
  <c r="BH185" i="1"/>
  <c r="BC185" i="1"/>
  <c r="AX185" i="1"/>
  <c r="AS185" i="1"/>
  <c r="AP185" i="1"/>
  <c r="AM185" i="1"/>
  <c r="AL185" i="1"/>
  <c r="AI185" i="1"/>
  <c r="AE185" i="1"/>
  <c r="AB185" i="1"/>
  <c r="X185" i="1"/>
  <c r="U185" i="1"/>
  <c r="S185" i="1"/>
  <c r="P185" i="1"/>
  <c r="O185" i="1"/>
  <c r="BU184" i="1"/>
  <c r="BT184" i="1"/>
  <c r="BS184" i="1"/>
  <c r="BR184" i="1"/>
  <c r="BQ184" i="1"/>
  <c r="BP184" i="1"/>
  <c r="BH184" i="1"/>
  <c r="BC184" i="1"/>
  <c r="AX184" i="1"/>
  <c r="AS184" i="1"/>
  <c r="AP184" i="1"/>
  <c r="AM184" i="1"/>
  <c r="AL184" i="1"/>
  <c r="AI184" i="1"/>
  <c r="AE184" i="1"/>
  <c r="AB184" i="1"/>
  <c r="X184" i="1"/>
  <c r="U184" i="1"/>
  <c r="S184" i="1"/>
  <c r="P184" i="1"/>
  <c r="O184" i="1"/>
  <c r="BU183" i="1"/>
  <c r="BT183" i="1"/>
  <c r="BS183" i="1"/>
  <c r="BR183" i="1"/>
  <c r="BQ183" i="1"/>
  <c r="BP183" i="1"/>
  <c r="BH183" i="1"/>
  <c r="BC183" i="1"/>
  <c r="AX183" i="1"/>
  <c r="AS183" i="1"/>
  <c r="AP183" i="1"/>
  <c r="AM183" i="1"/>
  <c r="AL183" i="1"/>
  <c r="AI183" i="1"/>
  <c r="AE183" i="1"/>
  <c r="AB183" i="1"/>
  <c r="X183" i="1"/>
  <c r="U183" i="1"/>
  <c r="S183" i="1"/>
  <c r="P183" i="1"/>
  <c r="O183" i="1"/>
  <c r="BU182" i="1"/>
  <c r="BT182" i="1"/>
  <c r="BS182" i="1"/>
  <c r="BR182" i="1"/>
  <c r="BQ182" i="1"/>
  <c r="BP182" i="1"/>
  <c r="BH182" i="1"/>
  <c r="BC182" i="1"/>
  <c r="AX182" i="1"/>
  <c r="AS182" i="1"/>
  <c r="AP182" i="1"/>
  <c r="AM182" i="1"/>
  <c r="AL182" i="1"/>
  <c r="AI182" i="1"/>
  <c r="AE182" i="1"/>
  <c r="AB182" i="1"/>
  <c r="X182" i="1"/>
  <c r="U182" i="1"/>
  <c r="S182" i="1"/>
  <c r="P182" i="1"/>
  <c r="O182" i="1"/>
  <c r="BU181" i="1"/>
  <c r="BT181" i="1"/>
  <c r="BS181" i="1"/>
  <c r="BR181" i="1"/>
  <c r="BQ181" i="1"/>
  <c r="BP181" i="1"/>
  <c r="BH181" i="1"/>
  <c r="BC181" i="1"/>
  <c r="AX181" i="1"/>
  <c r="AS181" i="1"/>
  <c r="AP181" i="1"/>
  <c r="AM181" i="1"/>
  <c r="AL181" i="1"/>
  <c r="AI181" i="1"/>
  <c r="AE181" i="1"/>
  <c r="AB181" i="1"/>
  <c r="X181" i="1"/>
  <c r="U181" i="1"/>
  <c r="S181" i="1"/>
  <c r="P181" i="1"/>
  <c r="O181" i="1"/>
  <c r="BU180" i="1"/>
  <c r="BT180" i="1"/>
  <c r="BS180" i="1"/>
  <c r="BR180" i="1"/>
  <c r="BQ180" i="1"/>
  <c r="BP180" i="1"/>
  <c r="BH180" i="1"/>
  <c r="BC180" i="1"/>
  <c r="AX180" i="1"/>
  <c r="AS180" i="1"/>
  <c r="AP180" i="1"/>
  <c r="AM180" i="1"/>
  <c r="AL180" i="1"/>
  <c r="AI180" i="1"/>
  <c r="AE180" i="1"/>
  <c r="AB180" i="1"/>
  <c r="X180" i="1"/>
  <c r="U180" i="1"/>
  <c r="S180" i="1"/>
  <c r="P180" i="1"/>
  <c r="O180" i="1"/>
  <c r="BU179" i="1"/>
  <c r="BT179" i="1"/>
  <c r="BS179" i="1"/>
  <c r="BR179" i="1"/>
  <c r="BQ179" i="1"/>
  <c r="BP179" i="1"/>
  <c r="BH179" i="1"/>
  <c r="BC179" i="1"/>
  <c r="AX179" i="1"/>
  <c r="AS179" i="1"/>
  <c r="AP179" i="1"/>
  <c r="AM179" i="1"/>
  <c r="AL179" i="1"/>
  <c r="AI179" i="1"/>
  <c r="AE179" i="1"/>
  <c r="AB179" i="1"/>
  <c r="X179" i="1"/>
  <c r="U179" i="1"/>
  <c r="S179" i="1"/>
  <c r="P179" i="1"/>
  <c r="O179" i="1"/>
  <c r="BU178" i="1"/>
  <c r="BT178" i="1"/>
  <c r="BS178" i="1"/>
  <c r="BR178" i="1"/>
  <c r="BQ178" i="1"/>
  <c r="BP178" i="1"/>
  <c r="BH178" i="1"/>
  <c r="BC178" i="1"/>
  <c r="AX178" i="1"/>
  <c r="AS178" i="1"/>
  <c r="AP178" i="1"/>
  <c r="AM178" i="1"/>
  <c r="AL178" i="1"/>
  <c r="AI178" i="1"/>
  <c r="AE178" i="1"/>
  <c r="AB178" i="1"/>
  <c r="X178" i="1"/>
  <c r="U178" i="1"/>
  <c r="S178" i="1"/>
  <c r="P178" i="1"/>
  <c r="O178" i="1"/>
  <c r="BU177" i="1"/>
  <c r="BT177" i="1"/>
  <c r="BS177" i="1"/>
  <c r="BR177" i="1"/>
  <c r="BQ177" i="1"/>
  <c r="BP177" i="1"/>
  <c r="BH177" i="1"/>
  <c r="BC177" i="1"/>
  <c r="AX177" i="1"/>
  <c r="AS177" i="1"/>
  <c r="AP177" i="1"/>
  <c r="AM177" i="1"/>
  <c r="AL177" i="1"/>
  <c r="AI177" i="1"/>
  <c r="AE177" i="1"/>
  <c r="AB177" i="1"/>
  <c r="X177" i="1"/>
  <c r="U177" i="1"/>
  <c r="S177" i="1"/>
  <c r="P177" i="1"/>
  <c r="O177" i="1"/>
  <c r="BU176" i="1"/>
  <c r="BT176" i="1"/>
  <c r="BS176" i="1"/>
  <c r="BR176" i="1"/>
  <c r="BQ176" i="1"/>
  <c r="BP176" i="1"/>
  <c r="BH176" i="1"/>
  <c r="BC176" i="1"/>
  <c r="AX176" i="1"/>
  <c r="AS176" i="1"/>
  <c r="AP176" i="1"/>
  <c r="AM176" i="1"/>
  <c r="AL176" i="1"/>
  <c r="AI176" i="1"/>
  <c r="AE176" i="1"/>
  <c r="AB176" i="1"/>
  <c r="X176" i="1"/>
  <c r="U176" i="1"/>
  <c r="S176" i="1"/>
  <c r="P176" i="1"/>
  <c r="O176" i="1"/>
  <c r="BU175" i="1"/>
  <c r="BT175" i="1"/>
  <c r="BS175" i="1"/>
  <c r="BR175" i="1"/>
  <c r="BQ175" i="1"/>
  <c r="BP175" i="1"/>
  <c r="BH175" i="1"/>
  <c r="BC175" i="1"/>
  <c r="AX175" i="1"/>
  <c r="AS175" i="1"/>
  <c r="AP175" i="1"/>
  <c r="AM175" i="1"/>
  <c r="AL175" i="1"/>
  <c r="AI175" i="1"/>
  <c r="AE175" i="1"/>
  <c r="AB175" i="1"/>
  <c r="X175" i="1"/>
  <c r="U175" i="1"/>
  <c r="S175" i="1"/>
  <c r="P175" i="1"/>
  <c r="O175" i="1"/>
  <c r="BU174" i="1"/>
  <c r="BT174" i="1"/>
  <c r="BS174" i="1"/>
  <c r="BR174" i="1"/>
  <c r="BQ174" i="1"/>
  <c r="BP174" i="1"/>
  <c r="BH174" i="1"/>
  <c r="BC174" i="1"/>
  <c r="AX174" i="1"/>
  <c r="AS174" i="1"/>
  <c r="AP174" i="1"/>
  <c r="AM174" i="1"/>
  <c r="AL174" i="1"/>
  <c r="AI174" i="1"/>
  <c r="AE174" i="1"/>
  <c r="AB174" i="1"/>
  <c r="X174" i="1"/>
  <c r="U174" i="1"/>
  <c r="S174" i="1"/>
  <c r="P174" i="1"/>
  <c r="O174" i="1"/>
  <c r="BU173" i="1"/>
  <c r="BT173" i="1"/>
  <c r="BS173" i="1"/>
  <c r="BR173" i="1"/>
  <c r="BQ173" i="1"/>
  <c r="BP173" i="1"/>
  <c r="BH173" i="1"/>
  <c r="BC173" i="1"/>
  <c r="AX173" i="1"/>
  <c r="AS173" i="1"/>
  <c r="AP173" i="1"/>
  <c r="AM173" i="1"/>
  <c r="AL173" i="1"/>
  <c r="AI173" i="1"/>
  <c r="AE173" i="1"/>
  <c r="AB173" i="1"/>
  <c r="X173" i="1"/>
  <c r="U173" i="1"/>
  <c r="S173" i="1"/>
  <c r="P173" i="1"/>
  <c r="O173" i="1"/>
  <c r="BU172" i="1"/>
  <c r="BT172" i="1"/>
  <c r="BS172" i="1"/>
  <c r="BR172" i="1"/>
  <c r="BQ172" i="1"/>
  <c r="BP172" i="1"/>
  <c r="BH172" i="1"/>
  <c r="BC172" i="1"/>
  <c r="AX172" i="1"/>
  <c r="AS172" i="1"/>
  <c r="AP172" i="1"/>
  <c r="AM172" i="1"/>
  <c r="AL172" i="1"/>
  <c r="AI172" i="1"/>
  <c r="AE172" i="1"/>
  <c r="AB172" i="1"/>
  <c r="X172" i="1"/>
  <c r="U172" i="1"/>
  <c r="S172" i="1"/>
  <c r="P172" i="1"/>
  <c r="O172" i="1"/>
  <c r="BU171" i="1"/>
  <c r="BT171" i="1"/>
  <c r="BS171" i="1"/>
  <c r="BR171" i="1"/>
  <c r="BQ171" i="1"/>
  <c r="BP171" i="1"/>
  <c r="BH171" i="1"/>
  <c r="BC171" i="1"/>
  <c r="AX171" i="1"/>
  <c r="AS171" i="1"/>
  <c r="AP171" i="1"/>
  <c r="AM171" i="1"/>
  <c r="AL171" i="1"/>
  <c r="AI171" i="1"/>
  <c r="AE171" i="1"/>
  <c r="AB171" i="1"/>
  <c r="X171" i="1"/>
  <c r="U171" i="1"/>
  <c r="S171" i="1"/>
  <c r="P171" i="1"/>
  <c r="O171" i="1"/>
  <c r="BU170" i="1"/>
  <c r="BT170" i="1"/>
  <c r="BS170" i="1"/>
  <c r="BR170" i="1"/>
  <c r="BQ170" i="1"/>
  <c r="BP170" i="1"/>
  <c r="BH170" i="1"/>
  <c r="BC170" i="1"/>
  <c r="AX170" i="1"/>
  <c r="AS170" i="1"/>
  <c r="AP170" i="1"/>
  <c r="AM170" i="1"/>
  <c r="AL170" i="1"/>
  <c r="AI170" i="1"/>
  <c r="AE170" i="1"/>
  <c r="AB170" i="1"/>
  <c r="X170" i="1"/>
  <c r="U170" i="1"/>
  <c r="S170" i="1"/>
  <c r="P170" i="1"/>
  <c r="O170" i="1"/>
  <c r="BU169" i="1"/>
  <c r="BT169" i="1"/>
  <c r="BS169" i="1"/>
  <c r="BR169" i="1"/>
  <c r="BQ169" i="1"/>
  <c r="BP169" i="1"/>
  <c r="BH169" i="1"/>
  <c r="BC169" i="1"/>
  <c r="AX169" i="1"/>
  <c r="AS169" i="1"/>
  <c r="AP169" i="1"/>
  <c r="AM169" i="1"/>
  <c r="AL169" i="1"/>
  <c r="AI169" i="1"/>
  <c r="AE169" i="1"/>
  <c r="AB169" i="1"/>
  <c r="X169" i="1"/>
  <c r="U169" i="1"/>
  <c r="S169" i="1"/>
  <c r="P169" i="1"/>
  <c r="O169" i="1"/>
  <c r="BU168" i="1"/>
  <c r="BT168" i="1"/>
  <c r="BS168" i="1"/>
  <c r="BR168" i="1"/>
  <c r="BQ168" i="1"/>
  <c r="BP168" i="1"/>
  <c r="BH168" i="1"/>
  <c r="BC168" i="1"/>
  <c r="AX168" i="1"/>
  <c r="AS168" i="1"/>
  <c r="AP168" i="1"/>
  <c r="AM168" i="1"/>
  <c r="AL168" i="1"/>
  <c r="AI168" i="1"/>
  <c r="AE168" i="1"/>
  <c r="AB168" i="1"/>
  <c r="X168" i="1"/>
  <c r="U168" i="1"/>
  <c r="S168" i="1"/>
  <c r="P168" i="1"/>
  <c r="O168" i="1"/>
  <c r="BU167" i="1"/>
  <c r="BT167" i="1"/>
  <c r="BS167" i="1"/>
  <c r="BR167" i="1"/>
  <c r="BQ167" i="1"/>
  <c r="BP167" i="1"/>
  <c r="BH167" i="1"/>
  <c r="BC167" i="1"/>
  <c r="AX167" i="1"/>
  <c r="AS167" i="1"/>
  <c r="AP167" i="1"/>
  <c r="AM167" i="1"/>
  <c r="AL167" i="1"/>
  <c r="AI167" i="1"/>
  <c r="AE167" i="1"/>
  <c r="AB167" i="1"/>
  <c r="X167" i="1"/>
  <c r="U167" i="1"/>
  <c r="S167" i="1"/>
  <c r="P167" i="1"/>
  <c r="O167" i="1"/>
  <c r="BU166" i="1"/>
  <c r="BT166" i="1"/>
  <c r="BS166" i="1"/>
  <c r="BR166" i="1"/>
  <c r="BQ166" i="1"/>
  <c r="BP166" i="1"/>
  <c r="BH166" i="1"/>
  <c r="BC166" i="1"/>
  <c r="AX166" i="1"/>
  <c r="AS166" i="1"/>
  <c r="AP166" i="1"/>
  <c r="AM166" i="1"/>
  <c r="AL166" i="1"/>
  <c r="AI166" i="1"/>
  <c r="AE166" i="1"/>
  <c r="AB166" i="1"/>
  <c r="X166" i="1"/>
  <c r="U166" i="1"/>
  <c r="S166" i="1"/>
  <c r="P166" i="1"/>
  <c r="O166" i="1"/>
  <c r="BU165" i="1"/>
  <c r="BT165" i="1"/>
  <c r="BS165" i="1"/>
  <c r="BR165" i="1"/>
  <c r="BQ165" i="1"/>
  <c r="BP165" i="1"/>
  <c r="BH165" i="1"/>
  <c r="BC165" i="1"/>
  <c r="AX165" i="1"/>
  <c r="AS165" i="1"/>
  <c r="AP165" i="1"/>
  <c r="AM165" i="1"/>
  <c r="AL165" i="1"/>
  <c r="AI165" i="1"/>
  <c r="AE165" i="1"/>
  <c r="AB165" i="1"/>
  <c r="X165" i="1"/>
  <c r="U165" i="1"/>
  <c r="S165" i="1"/>
  <c r="P165" i="1"/>
  <c r="O165" i="1"/>
  <c r="BU164" i="1"/>
  <c r="BT164" i="1"/>
  <c r="BS164" i="1"/>
  <c r="BR164" i="1"/>
  <c r="BQ164" i="1"/>
  <c r="BP164" i="1"/>
  <c r="BH164" i="1"/>
  <c r="BC164" i="1"/>
  <c r="AX164" i="1"/>
  <c r="AS164" i="1"/>
  <c r="AP164" i="1"/>
  <c r="AM164" i="1"/>
  <c r="AL164" i="1"/>
  <c r="AI164" i="1"/>
  <c r="AE164" i="1"/>
  <c r="AB164" i="1"/>
  <c r="X164" i="1"/>
  <c r="U164" i="1"/>
  <c r="S164" i="1"/>
  <c r="P164" i="1"/>
  <c r="O164" i="1"/>
  <c r="BU163" i="1"/>
  <c r="BT163" i="1"/>
  <c r="BS163" i="1"/>
  <c r="BR163" i="1"/>
  <c r="BQ163" i="1"/>
  <c r="BP163" i="1"/>
  <c r="BH163" i="1"/>
  <c r="BC163" i="1"/>
  <c r="AX163" i="1"/>
  <c r="AS163" i="1"/>
  <c r="AP163" i="1"/>
  <c r="AM163" i="1"/>
  <c r="AL163" i="1"/>
  <c r="AI163" i="1"/>
  <c r="AE163" i="1"/>
  <c r="AB163" i="1"/>
  <c r="X163" i="1"/>
  <c r="U163" i="1"/>
  <c r="S163" i="1"/>
  <c r="P163" i="1"/>
  <c r="O163" i="1"/>
  <c r="BU162" i="1"/>
  <c r="BT162" i="1"/>
  <c r="BS162" i="1"/>
  <c r="BR162" i="1"/>
  <c r="BQ162" i="1"/>
  <c r="BP162" i="1"/>
  <c r="BH162" i="1"/>
  <c r="BC162" i="1"/>
  <c r="AX162" i="1"/>
  <c r="AS162" i="1"/>
  <c r="AP162" i="1"/>
  <c r="AM162" i="1"/>
  <c r="AL162" i="1"/>
  <c r="AI162" i="1"/>
  <c r="AE162" i="1"/>
  <c r="AB162" i="1"/>
  <c r="X162" i="1"/>
  <c r="U162" i="1"/>
  <c r="S162" i="1"/>
  <c r="P162" i="1"/>
  <c r="O162" i="1"/>
  <c r="BU161" i="1"/>
  <c r="BT161" i="1"/>
  <c r="BS161" i="1"/>
  <c r="BR161" i="1"/>
  <c r="BQ161" i="1"/>
  <c r="BP161" i="1"/>
  <c r="BH161" i="1"/>
  <c r="BC161" i="1"/>
  <c r="AX161" i="1"/>
  <c r="AS161" i="1"/>
  <c r="AP161" i="1"/>
  <c r="AM161" i="1"/>
  <c r="AL161" i="1"/>
  <c r="AI161" i="1"/>
  <c r="AE161" i="1"/>
  <c r="AB161" i="1"/>
  <c r="X161" i="1"/>
  <c r="U161" i="1"/>
  <c r="S161" i="1"/>
  <c r="P161" i="1"/>
  <c r="O161" i="1"/>
  <c r="BU160" i="1"/>
  <c r="BT160" i="1"/>
  <c r="BS160" i="1"/>
  <c r="BR160" i="1"/>
  <c r="BQ160" i="1"/>
  <c r="BP160" i="1"/>
  <c r="BH160" i="1"/>
  <c r="BC160" i="1"/>
  <c r="AX160" i="1"/>
  <c r="AS160" i="1"/>
  <c r="AP160" i="1"/>
  <c r="AM160" i="1"/>
  <c r="AL160" i="1"/>
  <c r="AI160" i="1"/>
  <c r="AE160" i="1"/>
  <c r="AB160" i="1"/>
  <c r="X160" i="1"/>
  <c r="U160" i="1"/>
  <c r="S160" i="1"/>
  <c r="P160" i="1"/>
  <c r="O160" i="1"/>
  <c r="BU159" i="1"/>
  <c r="BT159" i="1"/>
  <c r="BS159" i="1"/>
  <c r="BR159" i="1"/>
  <c r="BQ159" i="1"/>
  <c r="BP159" i="1"/>
  <c r="BH159" i="1"/>
  <c r="BC159" i="1"/>
  <c r="AX159" i="1"/>
  <c r="AS159" i="1"/>
  <c r="AP159" i="1"/>
  <c r="AM159" i="1"/>
  <c r="AL159" i="1"/>
  <c r="AI159" i="1"/>
  <c r="AE159" i="1"/>
  <c r="AB159" i="1"/>
  <c r="X159" i="1"/>
  <c r="U159" i="1"/>
  <c r="S159" i="1"/>
  <c r="P159" i="1"/>
  <c r="O159" i="1"/>
  <c r="BU158" i="1"/>
  <c r="BT158" i="1"/>
  <c r="BS158" i="1"/>
  <c r="BR158" i="1"/>
  <c r="BQ158" i="1"/>
  <c r="BP158" i="1"/>
  <c r="BH158" i="1"/>
  <c r="BC158" i="1"/>
  <c r="AX158" i="1"/>
  <c r="AS158" i="1"/>
  <c r="AP158" i="1"/>
  <c r="AM158" i="1"/>
  <c r="AL158" i="1"/>
  <c r="AI158" i="1"/>
  <c r="AE158" i="1"/>
  <c r="AB158" i="1"/>
  <c r="X158" i="1"/>
  <c r="U158" i="1"/>
  <c r="S158" i="1"/>
  <c r="P158" i="1"/>
  <c r="O158" i="1"/>
  <c r="BU157" i="1"/>
  <c r="BT157" i="1"/>
  <c r="BS157" i="1"/>
  <c r="BR157" i="1"/>
  <c r="BQ157" i="1"/>
  <c r="BP157" i="1"/>
  <c r="BH157" i="1"/>
  <c r="BC157" i="1"/>
  <c r="AX157" i="1"/>
  <c r="AS157" i="1"/>
  <c r="AP157" i="1"/>
  <c r="AM157" i="1"/>
  <c r="AL157" i="1"/>
  <c r="AI157" i="1"/>
  <c r="AE157" i="1"/>
  <c r="AB157" i="1"/>
  <c r="X157" i="1"/>
  <c r="U157" i="1"/>
  <c r="S157" i="1"/>
  <c r="P157" i="1"/>
  <c r="O157" i="1"/>
  <c r="BU156" i="1"/>
  <c r="BT156" i="1"/>
  <c r="BS156" i="1"/>
  <c r="BR156" i="1"/>
  <c r="BQ156" i="1"/>
  <c r="BP156" i="1"/>
  <c r="BH156" i="1"/>
  <c r="BC156" i="1"/>
  <c r="AX156" i="1"/>
  <c r="AS156" i="1"/>
  <c r="AP156" i="1"/>
  <c r="AM156" i="1"/>
  <c r="AL156" i="1"/>
  <c r="AI156" i="1"/>
  <c r="AE156" i="1"/>
  <c r="AB156" i="1"/>
  <c r="X156" i="1"/>
  <c r="U156" i="1"/>
  <c r="S156" i="1"/>
  <c r="P156" i="1"/>
  <c r="O156" i="1"/>
  <c r="BU155" i="1"/>
  <c r="BT155" i="1"/>
  <c r="BS155" i="1"/>
  <c r="BR155" i="1"/>
  <c r="BQ155" i="1"/>
  <c r="BP155" i="1"/>
  <c r="BH155" i="1"/>
  <c r="BC155" i="1"/>
  <c r="AX155" i="1"/>
  <c r="AS155" i="1"/>
  <c r="AP155" i="1"/>
  <c r="AM155" i="1"/>
  <c r="AL155" i="1"/>
  <c r="AI155" i="1"/>
  <c r="AE155" i="1"/>
  <c r="AB155" i="1"/>
  <c r="X155" i="1"/>
  <c r="U155" i="1"/>
  <c r="S155" i="1"/>
  <c r="P155" i="1"/>
  <c r="O155" i="1"/>
  <c r="BU154" i="1"/>
  <c r="BT154" i="1"/>
  <c r="BS154" i="1"/>
  <c r="BR154" i="1"/>
  <c r="BQ154" i="1"/>
  <c r="BP154" i="1"/>
  <c r="BH154" i="1"/>
  <c r="BC154" i="1"/>
  <c r="AX154" i="1"/>
  <c r="AS154" i="1"/>
  <c r="AP154" i="1"/>
  <c r="AM154" i="1"/>
  <c r="AL154" i="1"/>
  <c r="AI154" i="1"/>
  <c r="AE154" i="1"/>
  <c r="AB154" i="1"/>
  <c r="X154" i="1"/>
  <c r="U154" i="1"/>
  <c r="S154" i="1"/>
  <c r="P154" i="1"/>
  <c r="O154" i="1"/>
  <c r="BU153" i="1"/>
  <c r="BT153" i="1"/>
  <c r="BS153" i="1"/>
  <c r="BR153" i="1"/>
  <c r="BQ153" i="1"/>
  <c r="BP153" i="1"/>
  <c r="BH153" i="1"/>
  <c r="BC153" i="1"/>
  <c r="AX153" i="1"/>
  <c r="AS153" i="1"/>
  <c r="AP153" i="1"/>
  <c r="AM153" i="1"/>
  <c r="AL153" i="1"/>
  <c r="AI153" i="1"/>
  <c r="AE153" i="1"/>
  <c r="AB153" i="1"/>
  <c r="X153" i="1"/>
  <c r="U153" i="1"/>
  <c r="S153" i="1"/>
  <c r="P153" i="1"/>
  <c r="O153" i="1"/>
  <c r="BU152" i="1"/>
  <c r="BT152" i="1"/>
  <c r="BS152" i="1"/>
  <c r="BR152" i="1"/>
  <c r="BQ152" i="1"/>
  <c r="BP152" i="1"/>
  <c r="BH152" i="1"/>
  <c r="BC152" i="1"/>
  <c r="AX152" i="1"/>
  <c r="AS152" i="1"/>
  <c r="AP152" i="1"/>
  <c r="AM152" i="1"/>
  <c r="AL152" i="1"/>
  <c r="AI152" i="1"/>
  <c r="AE152" i="1"/>
  <c r="AB152" i="1"/>
  <c r="X152" i="1"/>
  <c r="U152" i="1"/>
  <c r="S152" i="1"/>
  <c r="P152" i="1"/>
  <c r="O152" i="1"/>
  <c r="BU151" i="1"/>
  <c r="BT151" i="1"/>
  <c r="BS151" i="1"/>
  <c r="BR151" i="1"/>
  <c r="BQ151" i="1"/>
  <c r="BP151" i="1"/>
  <c r="BH151" i="1"/>
  <c r="BC151" i="1"/>
  <c r="AX151" i="1"/>
  <c r="AS151" i="1"/>
  <c r="AP151" i="1"/>
  <c r="AM151" i="1"/>
  <c r="AL151" i="1"/>
  <c r="AI151" i="1"/>
  <c r="AE151" i="1"/>
  <c r="AB151" i="1"/>
  <c r="X151" i="1"/>
  <c r="U151" i="1"/>
  <c r="S151" i="1"/>
  <c r="P151" i="1"/>
  <c r="O151" i="1"/>
  <c r="BU150" i="1"/>
  <c r="BT150" i="1"/>
  <c r="BS150" i="1"/>
  <c r="BR150" i="1"/>
  <c r="BQ150" i="1"/>
  <c r="BP150" i="1"/>
  <c r="BH150" i="1"/>
  <c r="BC150" i="1"/>
  <c r="AX150" i="1"/>
  <c r="AS150" i="1"/>
  <c r="AP150" i="1"/>
  <c r="AM150" i="1"/>
  <c r="AL150" i="1"/>
  <c r="AI150" i="1"/>
  <c r="AE150" i="1"/>
  <c r="AB150" i="1"/>
  <c r="X150" i="1"/>
  <c r="U150" i="1"/>
  <c r="S150" i="1"/>
  <c r="P150" i="1"/>
  <c r="O150" i="1"/>
  <c r="BU149" i="1"/>
  <c r="BT149" i="1"/>
  <c r="BS149" i="1"/>
  <c r="BR149" i="1"/>
  <c r="BQ149" i="1"/>
  <c r="BP149" i="1"/>
  <c r="BH149" i="1"/>
  <c r="BC149" i="1"/>
  <c r="AX149" i="1"/>
  <c r="AS149" i="1"/>
  <c r="AP149" i="1"/>
  <c r="AM149" i="1"/>
  <c r="AL149" i="1"/>
  <c r="AI149" i="1"/>
  <c r="AE149" i="1"/>
  <c r="AB149" i="1"/>
  <c r="X149" i="1"/>
  <c r="U149" i="1"/>
  <c r="S149" i="1"/>
  <c r="P149" i="1"/>
  <c r="O149" i="1"/>
  <c r="BU148" i="1"/>
  <c r="BT148" i="1"/>
  <c r="BS148" i="1"/>
  <c r="BR148" i="1"/>
  <c r="BQ148" i="1"/>
  <c r="BP148" i="1"/>
  <c r="BH148" i="1"/>
  <c r="BC148" i="1"/>
  <c r="AX148" i="1"/>
  <c r="AS148" i="1"/>
  <c r="AP148" i="1"/>
  <c r="AM148" i="1"/>
  <c r="AL148" i="1"/>
  <c r="AI148" i="1"/>
  <c r="AE148" i="1"/>
  <c r="AB148" i="1"/>
  <c r="X148" i="1"/>
  <c r="U148" i="1"/>
  <c r="S148" i="1"/>
  <c r="P148" i="1"/>
  <c r="O148" i="1"/>
  <c r="BU147" i="1"/>
  <c r="BT147" i="1"/>
  <c r="BS147" i="1"/>
  <c r="BR147" i="1"/>
  <c r="BQ147" i="1"/>
  <c r="BP147" i="1"/>
  <c r="BH147" i="1"/>
  <c r="BC147" i="1"/>
  <c r="AX147" i="1"/>
  <c r="AS147" i="1"/>
  <c r="AP147" i="1"/>
  <c r="AM147" i="1"/>
  <c r="AL147" i="1"/>
  <c r="AI147" i="1"/>
  <c r="AE147" i="1"/>
  <c r="AB147" i="1"/>
  <c r="X147" i="1"/>
  <c r="U147" i="1"/>
  <c r="S147" i="1"/>
  <c r="P147" i="1"/>
  <c r="O147" i="1"/>
  <c r="BU146" i="1"/>
  <c r="BT146" i="1"/>
  <c r="BS146" i="1"/>
  <c r="BR146" i="1"/>
  <c r="BQ146" i="1"/>
  <c r="BP146" i="1"/>
  <c r="BH146" i="1"/>
  <c r="BC146" i="1"/>
  <c r="AX146" i="1"/>
  <c r="AS146" i="1"/>
  <c r="AP146" i="1"/>
  <c r="AM146" i="1"/>
  <c r="AL146" i="1"/>
  <c r="AI146" i="1"/>
  <c r="AE146" i="1"/>
  <c r="AB146" i="1"/>
  <c r="X146" i="1"/>
  <c r="U146" i="1"/>
  <c r="S146" i="1"/>
  <c r="P146" i="1"/>
  <c r="O146" i="1"/>
  <c r="BU145" i="1"/>
  <c r="BT145" i="1"/>
  <c r="BS145" i="1"/>
  <c r="BR145" i="1"/>
  <c r="BQ145" i="1"/>
  <c r="BP145" i="1"/>
  <c r="BH145" i="1"/>
  <c r="BC145" i="1"/>
  <c r="AX145" i="1"/>
  <c r="AS145" i="1"/>
  <c r="AP145" i="1"/>
  <c r="AM145" i="1"/>
  <c r="AL145" i="1"/>
  <c r="AI145" i="1"/>
  <c r="AE145" i="1"/>
  <c r="AB145" i="1"/>
  <c r="X145" i="1"/>
  <c r="U145" i="1"/>
  <c r="S145" i="1"/>
  <c r="P145" i="1"/>
  <c r="O145" i="1"/>
  <c r="BU144" i="1"/>
  <c r="BT144" i="1"/>
  <c r="BS144" i="1"/>
  <c r="BR144" i="1"/>
  <c r="BQ144" i="1"/>
  <c r="BP144" i="1"/>
  <c r="BH144" i="1"/>
  <c r="BC144" i="1"/>
  <c r="AX144" i="1"/>
  <c r="AS144" i="1"/>
  <c r="AP144" i="1"/>
  <c r="AM144" i="1"/>
  <c r="AL144" i="1"/>
  <c r="AI144" i="1"/>
  <c r="AE144" i="1"/>
  <c r="AB144" i="1"/>
  <c r="X144" i="1"/>
  <c r="U144" i="1"/>
  <c r="S144" i="1"/>
  <c r="P144" i="1"/>
  <c r="O144" i="1"/>
  <c r="BU143" i="1"/>
  <c r="BT143" i="1"/>
  <c r="BS143" i="1"/>
  <c r="BR143" i="1"/>
  <c r="BQ143" i="1"/>
  <c r="BP143" i="1"/>
  <c r="BH143" i="1"/>
  <c r="BC143" i="1"/>
  <c r="AX143" i="1"/>
  <c r="AS143" i="1"/>
  <c r="AP143" i="1"/>
  <c r="AM143" i="1"/>
  <c r="AL143" i="1"/>
  <c r="AI143" i="1"/>
  <c r="AE143" i="1"/>
  <c r="AB143" i="1"/>
  <c r="X143" i="1"/>
  <c r="U143" i="1"/>
  <c r="S143" i="1"/>
  <c r="P143" i="1"/>
  <c r="O143" i="1"/>
  <c r="BU142" i="1"/>
  <c r="BT142" i="1"/>
  <c r="BS142" i="1"/>
  <c r="BR142" i="1"/>
  <c r="BQ142" i="1"/>
  <c r="BP142" i="1"/>
  <c r="BH142" i="1"/>
  <c r="BC142" i="1"/>
  <c r="AX142" i="1"/>
  <c r="AS142" i="1"/>
  <c r="AP142" i="1"/>
  <c r="AM142" i="1"/>
  <c r="AL142" i="1"/>
  <c r="AI142" i="1"/>
  <c r="AE142" i="1"/>
  <c r="AB142" i="1"/>
  <c r="X142" i="1"/>
  <c r="U142" i="1"/>
  <c r="S142" i="1"/>
  <c r="P142" i="1"/>
  <c r="O142" i="1"/>
  <c r="BU141" i="1"/>
  <c r="BT141" i="1"/>
  <c r="BS141" i="1"/>
  <c r="BR141" i="1"/>
  <c r="BQ141" i="1"/>
  <c r="BP141" i="1"/>
  <c r="BH141" i="1"/>
  <c r="BC141" i="1"/>
  <c r="AX141" i="1"/>
  <c r="AS141" i="1"/>
  <c r="AP141" i="1"/>
  <c r="AM141" i="1"/>
  <c r="AL141" i="1"/>
  <c r="AI141" i="1"/>
  <c r="AE141" i="1"/>
  <c r="AB141" i="1"/>
  <c r="X141" i="1"/>
  <c r="U141" i="1"/>
  <c r="S141" i="1"/>
  <c r="P141" i="1"/>
  <c r="O141" i="1"/>
  <c r="BU140" i="1"/>
  <c r="BT140" i="1"/>
  <c r="BS140" i="1"/>
  <c r="BR140" i="1"/>
  <c r="BQ140" i="1"/>
  <c r="BP140" i="1"/>
  <c r="BH140" i="1"/>
  <c r="BC140" i="1"/>
  <c r="AX140" i="1"/>
  <c r="AS140" i="1"/>
  <c r="AP140" i="1"/>
  <c r="AM140" i="1"/>
  <c r="AL140" i="1"/>
  <c r="AI140" i="1"/>
  <c r="AE140" i="1"/>
  <c r="AB140" i="1"/>
  <c r="X140" i="1"/>
  <c r="U140" i="1"/>
  <c r="S140" i="1"/>
  <c r="P140" i="1"/>
  <c r="O140" i="1"/>
  <c r="BU139" i="1"/>
  <c r="BT139" i="1"/>
  <c r="BS139" i="1"/>
  <c r="BR139" i="1"/>
  <c r="BQ139" i="1"/>
  <c r="BP139" i="1"/>
  <c r="BH139" i="1"/>
  <c r="BC139" i="1"/>
  <c r="AX139" i="1"/>
  <c r="AS139" i="1"/>
  <c r="AP139" i="1"/>
  <c r="AM139" i="1"/>
  <c r="AL139" i="1"/>
  <c r="AI139" i="1"/>
  <c r="AE139" i="1"/>
  <c r="AB139" i="1"/>
  <c r="X139" i="1"/>
  <c r="U139" i="1"/>
  <c r="S139" i="1"/>
  <c r="P139" i="1"/>
  <c r="O139" i="1"/>
  <c r="BU138" i="1"/>
  <c r="BT138" i="1"/>
  <c r="BS138" i="1"/>
  <c r="BR138" i="1"/>
  <c r="BQ138" i="1"/>
  <c r="BP138" i="1"/>
  <c r="BH138" i="1"/>
  <c r="BC138" i="1"/>
  <c r="AX138" i="1"/>
  <c r="AS138" i="1"/>
  <c r="AP138" i="1"/>
  <c r="AM138" i="1"/>
  <c r="AL138" i="1"/>
  <c r="AI138" i="1"/>
  <c r="AE138" i="1"/>
  <c r="AB138" i="1"/>
  <c r="X138" i="1"/>
  <c r="U138" i="1"/>
  <c r="S138" i="1"/>
  <c r="P138" i="1"/>
  <c r="O138" i="1"/>
  <c r="BU137" i="1"/>
  <c r="BT137" i="1"/>
  <c r="BS137" i="1"/>
  <c r="BR137" i="1"/>
  <c r="BQ137" i="1"/>
  <c r="BP137" i="1"/>
  <c r="BH137" i="1"/>
  <c r="BC137" i="1"/>
  <c r="AX137" i="1"/>
  <c r="AS137" i="1"/>
  <c r="AP137" i="1"/>
  <c r="AM137" i="1"/>
  <c r="AL137" i="1"/>
  <c r="AI137" i="1"/>
  <c r="AE137" i="1"/>
  <c r="AB137" i="1"/>
  <c r="X137" i="1"/>
  <c r="U137" i="1"/>
  <c r="S137" i="1"/>
  <c r="P137" i="1"/>
  <c r="O137" i="1"/>
  <c r="BU136" i="1"/>
  <c r="BT136" i="1"/>
  <c r="BS136" i="1"/>
  <c r="BR136" i="1"/>
  <c r="BQ136" i="1"/>
  <c r="BP136" i="1"/>
  <c r="BH136" i="1"/>
  <c r="BC136" i="1"/>
  <c r="AX136" i="1"/>
  <c r="AS136" i="1"/>
  <c r="AP136" i="1"/>
  <c r="AM136" i="1"/>
  <c r="AL136" i="1"/>
  <c r="AI136" i="1"/>
  <c r="AE136" i="1"/>
  <c r="AB136" i="1"/>
  <c r="X136" i="1"/>
  <c r="U136" i="1"/>
  <c r="S136" i="1"/>
  <c r="P136" i="1"/>
  <c r="O136" i="1"/>
  <c r="BU135" i="1"/>
  <c r="BT135" i="1"/>
  <c r="BS135" i="1"/>
  <c r="BR135" i="1"/>
  <c r="BQ135" i="1"/>
  <c r="BP135" i="1"/>
  <c r="BH135" i="1"/>
  <c r="BC135" i="1"/>
  <c r="AX135" i="1"/>
  <c r="AS135" i="1"/>
  <c r="AP135" i="1"/>
  <c r="AM135" i="1"/>
  <c r="AL135" i="1"/>
  <c r="AI135" i="1"/>
  <c r="AE135" i="1"/>
  <c r="AB135" i="1"/>
  <c r="X135" i="1"/>
  <c r="U135" i="1"/>
  <c r="S135" i="1"/>
  <c r="P135" i="1"/>
  <c r="O135" i="1"/>
  <c r="BU134" i="1"/>
  <c r="BT134" i="1"/>
  <c r="BS134" i="1"/>
  <c r="BR134" i="1"/>
  <c r="BQ134" i="1"/>
  <c r="BP134" i="1"/>
  <c r="BH134" i="1"/>
  <c r="BC134" i="1"/>
  <c r="AX134" i="1"/>
  <c r="AS134" i="1"/>
  <c r="AP134" i="1"/>
  <c r="AM134" i="1"/>
  <c r="AL134" i="1"/>
  <c r="AI134" i="1"/>
  <c r="AE134" i="1"/>
  <c r="AB134" i="1"/>
  <c r="X134" i="1"/>
  <c r="U134" i="1"/>
  <c r="S134" i="1"/>
  <c r="P134" i="1"/>
  <c r="O134" i="1"/>
  <c r="BU133" i="1"/>
  <c r="BT133" i="1"/>
  <c r="BS133" i="1"/>
  <c r="BR133" i="1"/>
  <c r="BQ133" i="1"/>
  <c r="BP133" i="1"/>
  <c r="BH133" i="1"/>
  <c r="BC133" i="1"/>
  <c r="AX133" i="1"/>
  <c r="AS133" i="1"/>
  <c r="AP133" i="1"/>
  <c r="AM133" i="1"/>
  <c r="AL133" i="1"/>
  <c r="AI133" i="1"/>
  <c r="AE133" i="1"/>
  <c r="AB133" i="1"/>
  <c r="X133" i="1"/>
  <c r="U133" i="1"/>
  <c r="S133" i="1"/>
  <c r="P133" i="1"/>
  <c r="O133" i="1"/>
  <c r="BU132" i="1"/>
  <c r="BT132" i="1"/>
  <c r="BS132" i="1"/>
  <c r="BR132" i="1"/>
  <c r="BQ132" i="1"/>
  <c r="BP132" i="1"/>
  <c r="BH132" i="1"/>
  <c r="BC132" i="1"/>
  <c r="AX132" i="1"/>
  <c r="AS132" i="1"/>
  <c r="AP132" i="1"/>
  <c r="AM132" i="1"/>
  <c r="AL132" i="1"/>
  <c r="AI132" i="1"/>
  <c r="AE132" i="1"/>
  <c r="AB132" i="1"/>
  <c r="X132" i="1"/>
  <c r="U132" i="1"/>
  <c r="S132" i="1"/>
  <c r="P132" i="1"/>
  <c r="O132" i="1"/>
  <c r="BU131" i="1"/>
  <c r="BT131" i="1"/>
  <c r="BS131" i="1"/>
  <c r="BR131" i="1"/>
  <c r="BQ131" i="1"/>
  <c r="BP131" i="1"/>
  <c r="BH131" i="1"/>
  <c r="BC131" i="1"/>
  <c r="AX131" i="1"/>
  <c r="AS131" i="1"/>
  <c r="AP131" i="1"/>
  <c r="AM131" i="1"/>
  <c r="AL131" i="1"/>
  <c r="AI131" i="1"/>
  <c r="AE131" i="1"/>
  <c r="AB131" i="1"/>
  <c r="X131" i="1"/>
  <c r="U131" i="1"/>
  <c r="S131" i="1"/>
  <c r="P131" i="1"/>
  <c r="O131" i="1"/>
  <c r="BU130" i="1"/>
  <c r="BT130" i="1"/>
  <c r="BS130" i="1"/>
  <c r="BR130" i="1"/>
  <c r="BQ130" i="1"/>
  <c r="BP130" i="1"/>
  <c r="BH130" i="1"/>
  <c r="BC130" i="1"/>
  <c r="AX130" i="1"/>
  <c r="AS130" i="1"/>
  <c r="AP130" i="1"/>
  <c r="AM130" i="1"/>
  <c r="AL130" i="1"/>
  <c r="AI130" i="1"/>
  <c r="AE130" i="1"/>
  <c r="AB130" i="1"/>
  <c r="X130" i="1"/>
  <c r="U130" i="1"/>
  <c r="S130" i="1"/>
  <c r="P130" i="1"/>
  <c r="O130" i="1"/>
  <c r="BU129" i="1"/>
  <c r="BT129" i="1"/>
  <c r="BS129" i="1"/>
  <c r="BR129" i="1"/>
  <c r="BQ129" i="1"/>
  <c r="BP129" i="1"/>
  <c r="BH129" i="1"/>
  <c r="BC129" i="1"/>
  <c r="AX129" i="1"/>
  <c r="AS129" i="1"/>
  <c r="AP129" i="1"/>
  <c r="AM129" i="1"/>
  <c r="AL129" i="1"/>
  <c r="AI129" i="1"/>
  <c r="AE129" i="1"/>
  <c r="AB129" i="1"/>
  <c r="X129" i="1"/>
  <c r="U129" i="1"/>
  <c r="S129" i="1"/>
  <c r="P129" i="1"/>
  <c r="O129" i="1"/>
  <c r="BU128" i="1"/>
  <c r="BT128" i="1"/>
  <c r="BS128" i="1"/>
  <c r="BR128" i="1"/>
  <c r="BQ128" i="1"/>
  <c r="BP128" i="1"/>
  <c r="BH128" i="1"/>
  <c r="BC128" i="1"/>
  <c r="AX128" i="1"/>
  <c r="AS128" i="1"/>
  <c r="AP128" i="1"/>
  <c r="AM128" i="1"/>
  <c r="AL128" i="1"/>
  <c r="AI128" i="1"/>
  <c r="AE128" i="1"/>
  <c r="AB128" i="1"/>
  <c r="X128" i="1"/>
  <c r="U128" i="1"/>
  <c r="S128" i="1"/>
  <c r="P128" i="1"/>
  <c r="O128" i="1"/>
  <c r="BU127" i="1"/>
  <c r="BT127" i="1"/>
  <c r="BS127" i="1"/>
  <c r="BR127" i="1"/>
  <c r="BQ127" i="1"/>
  <c r="BP127" i="1"/>
  <c r="BH127" i="1"/>
  <c r="BC127" i="1"/>
  <c r="AX127" i="1"/>
  <c r="AS127" i="1"/>
  <c r="AP127" i="1"/>
  <c r="AM127" i="1"/>
  <c r="AL127" i="1"/>
  <c r="AI127" i="1"/>
  <c r="AE127" i="1"/>
  <c r="AB127" i="1"/>
  <c r="X127" i="1"/>
  <c r="U127" i="1"/>
  <c r="S127" i="1"/>
  <c r="P127" i="1"/>
  <c r="O127" i="1"/>
  <c r="BU126" i="1"/>
  <c r="BT126" i="1"/>
  <c r="BS126" i="1"/>
  <c r="BR126" i="1"/>
  <c r="BQ126" i="1"/>
  <c r="BP126" i="1"/>
  <c r="BH126" i="1"/>
  <c r="BC126" i="1"/>
  <c r="AX126" i="1"/>
  <c r="AS126" i="1"/>
  <c r="AP126" i="1"/>
  <c r="AM126" i="1"/>
  <c r="AL126" i="1"/>
  <c r="AI126" i="1"/>
  <c r="AE126" i="1"/>
  <c r="AB126" i="1"/>
  <c r="X126" i="1"/>
  <c r="U126" i="1"/>
  <c r="S126" i="1"/>
  <c r="P126" i="1"/>
  <c r="O126" i="1"/>
  <c r="BU125" i="1"/>
  <c r="BT125" i="1"/>
  <c r="BS125" i="1"/>
  <c r="BR125" i="1"/>
  <c r="BQ125" i="1"/>
  <c r="BP125" i="1"/>
  <c r="BH125" i="1"/>
  <c r="BC125" i="1"/>
  <c r="AX125" i="1"/>
  <c r="AS125" i="1"/>
  <c r="AP125" i="1"/>
  <c r="AM125" i="1"/>
  <c r="AL125" i="1"/>
  <c r="AI125" i="1"/>
  <c r="AE125" i="1"/>
  <c r="AB125" i="1"/>
  <c r="X125" i="1"/>
  <c r="U125" i="1"/>
  <c r="S125" i="1"/>
  <c r="P125" i="1"/>
  <c r="O125" i="1"/>
  <c r="BU124" i="1"/>
  <c r="BT124" i="1"/>
  <c r="BS124" i="1"/>
  <c r="BR124" i="1"/>
  <c r="BQ124" i="1"/>
  <c r="BP124" i="1"/>
  <c r="BH124" i="1"/>
  <c r="BC124" i="1"/>
  <c r="AX124" i="1"/>
  <c r="AS124" i="1"/>
  <c r="AP124" i="1"/>
  <c r="AM124" i="1"/>
  <c r="AL124" i="1"/>
  <c r="AI124" i="1"/>
  <c r="AE124" i="1"/>
  <c r="AB124" i="1"/>
  <c r="X124" i="1"/>
  <c r="U124" i="1"/>
  <c r="S124" i="1"/>
  <c r="P124" i="1"/>
  <c r="O124" i="1"/>
  <c r="BU123" i="1"/>
  <c r="BT123" i="1"/>
  <c r="BS123" i="1"/>
  <c r="BR123" i="1"/>
  <c r="BQ123" i="1"/>
  <c r="BP123" i="1"/>
  <c r="BH123" i="1"/>
  <c r="BC123" i="1"/>
  <c r="AX123" i="1"/>
  <c r="AS123" i="1"/>
  <c r="AP123" i="1"/>
  <c r="AM123" i="1"/>
  <c r="AL123" i="1"/>
  <c r="AI123" i="1"/>
  <c r="AE123" i="1"/>
  <c r="AB123" i="1"/>
  <c r="X123" i="1"/>
  <c r="U123" i="1"/>
  <c r="S123" i="1"/>
  <c r="P123" i="1"/>
  <c r="O123" i="1"/>
  <c r="BU122" i="1"/>
  <c r="BT122" i="1"/>
  <c r="BS122" i="1"/>
  <c r="BR122" i="1"/>
  <c r="BQ122" i="1"/>
  <c r="BP122" i="1"/>
  <c r="BH122" i="1"/>
  <c r="BC122" i="1"/>
  <c r="AX122" i="1"/>
  <c r="AS122" i="1"/>
  <c r="AP122" i="1"/>
  <c r="AM122" i="1"/>
  <c r="AL122" i="1"/>
  <c r="AI122" i="1"/>
  <c r="AE122" i="1"/>
  <c r="AB122" i="1"/>
  <c r="X122" i="1"/>
  <c r="U122" i="1"/>
  <c r="S122" i="1"/>
  <c r="P122" i="1"/>
  <c r="O122" i="1"/>
  <c r="BU121" i="1"/>
  <c r="BT121" i="1"/>
  <c r="BS121" i="1"/>
  <c r="BR121" i="1"/>
  <c r="BQ121" i="1"/>
  <c r="BP121" i="1"/>
  <c r="BH121" i="1"/>
  <c r="BC121" i="1"/>
  <c r="AX121" i="1"/>
  <c r="AS121" i="1"/>
  <c r="AP121" i="1"/>
  <c r="AM121" i="1"/>
  <c r="AL121" i="1"/>
  <c r="AI121" i="1"/>
  <c r="AE121" i="1"/>
  <c r="AB121" i="1"/>
  <c r="X121" i="1"/>
  <c r="U121" i="1"/>
  <c r="S121" i="1"/>
  <c r="P121" i="1"/>
  <c r="O121" i="1"/>
  <c r="BU120" i="1"/>
  <c r="BT120" i="1"/>
  <c r="BS120" i="1"/>
  <c r="BR120" i="1"/>
  <c r="BQ120" i="1"/>
  <c r="BP120" i="1"/>
  <c r="BH120" i="1"/>
  <c r="BC120" i="1"/>
  <c r="AX120" i="1"/>
  <c r="AS120" i="1"/>
  <c r="AP120" i="1"/>
  <c r="AM120" i="1"/>
  <c r="AL120" i="1"/>
  <c r="AI120" i="1"/>
  <c r="AE120" i="1"/>
  <c r="AB120" i="1"/>
  <c r="X120" i="1"/>
  <c r="U120" i="1"/>
  <c r="S120" i="1"/>
  <c r="P120" i="1"/>
  <c r="O120" i="1"/>
  <c r="BU119" i="1"/>
  <c r="BT119" i="1"/>
  <c r="BS119" i="1"/>
  <c r="BR119" i="1"/>
  <c r="BQ119" i="1"/>
  <c r="BP119" i="1"/>
  <c r="BH119" i="1"/>
  <c r="BC119" i="1"/>
  <c r="AX119" i="1"/>
  <c r="AS119" i="1"/>
  <c r="AP119" i="1"/>
  <c r="AM119" i="1"/>
  <c r="AL119" i="1"/>
  <c r="AI119" i="1"/>
  <c r="AE119" i="1"/>
  <c r="AB119" i="1"/>
  <c r="X119" i="1"/>
  <c r="U119" i="1"/>
  <c r="S119" i="1"/>
  <c r="P119" i="1"/>
  <c r="O119" i="1"/>
  <c r="BU118" i="1"/>
  <c r="BT118" i="1"/>
  <c r="BS118" i="1"/>
  <c r="BR118" i="1"/>
  <c r="BQ118" i="1"/>
  <c r="BP118" i="1"/>
  <c r="BH118" i="1"/>
  <c r="BC118" i="1"/>
  <c r="AX118" i="1"/>
  <c r="AS118" i="1"/>
  <c r="AP118" i="1"/>
  <c r="AM118" i="1"/>
  <c r="AL118" i="1"/>
  <c r="AE118" i="1"/>
  <c r="AB118" i="1"/>
  <c r="X118" i="1"/>
  <c r="U118" i="1"/>
  <c r="S118" i="1"/>
  <c r="P118" i="1"/>
  <c r="O118" i="1"/>
  <c r="BU117" i="1"/>
  <c r="BT117" i="1"/>
  <c r="BS117" i="1"/>
  <c r="BR117" i="1"/>
  <c r="BQ117" i="1"/>
  <c r="BP117" i="1"/>
  <c r="BH117" i="1"/>
  <c r="BC117" i="1"/>
  <c r="AX117" i="1"/>
  <c r="AS117" i="1"/>
  <c r="AP117" i="1"/>
  <c r="AM117" i="1"/>
  <c r="AL117" i="1"/>
  <c r="AE117" i="1"/>
  <c r="AB117" i="1"/>
  <c r="X117" i="1"/>
  <c r="U117" i="1"/>
  <c r="S117" i="1"/>
  <c r="P117" i="1"/>
  <c r="O117" i="1"/>
  <c r="BU116" i="1"/>
  <c r="BT116" i="1"/>
  <c r="BS116" i="1"/>
  <c r="BR116" i="1"/>
  <c r="BQ116" i="1"/>
  <c r="BP116" i="1"/>
  <c r="BH116" i="1"/>
  <c r="BC116" i="1"/>
  <c r="AX116" i="1"/>
  <c r="AS116" i="1"/>
  <c r="AP116" i="1"/>
  <c r="AM116" i="1"/>
  <c r="AL116" i="1"/>
  <c r="AE116" i="1"/>
  <c r="AB116" i="1"/>
  <c r="X116" i="1"/>
  <c r="U116" i="1"/>
  <c r="S116" i="1"/>
  <c r="P116" i="1"/>
  <c r="O116" i="1"/>
  <c r="BU115" i="1"/>
  <c r="BT115" i="1"/>
  <c r="BS115" i="1"/>
  <c r="BR115" i="1"/>
  <c r="BQ115" i="1"/>
  <c r="BP115" i="1"/>
  <c r="BH115" i="1"/>
  <c r="BC115" i="1"/>
  <c r="AX115" i="1"/>
  <c r="AS115" i="1"/>
  <c r="AP115" i="1"/>
  <c r="AM115" i="1"/>
  <c r="AL115" i="1"/>
  <c r="AE115" i="1"/>
  <c r="AB115" i="1"/>
  <c r="X115" i="1"/>
  <c r="U115" i="1"/>
  <c r="S115" i="1"/>
  <c r="P115" i="1"/>
  <c r="O115" i="1"/>
  <c r="BU114" i="1"/>
  <c r="BT114" i="1"/>
  <c r="BS114" i="1"/>
  <c r="BR114" i="1"/>
  <c r="BQ114" i="1"/>
  <c r="BP114" i="1"/>
  <c r="BH114" i="1"/>
  <c r="BC114" i="1"/>
  <c r="AX114" i="1"/>
  <c r="AS114" i="1"/>
  <c r="AP114" i="1"/>
  <c r="AM114" i="1"/>
  <c r="AL114" i="1"/>
  <c r="AE114" i="1"/>
  <c r="AB114" i="1"/>
  <c r="X114" i="1"/>
  <c r="U114" i="1"/>
  <c r="S114" i="1"/>
  <c r="P114" i="1"/>
  <c r="O114" i="1"/>
  <c r="BU113" i="1"/>
  <c r="BT113" i="1"/>
  <c r="BS113" i="1"/>
  <c r="BR113" i="1"/>
  <c r="BQ113" i="1"/>
  <c r="BP113" i="1"/>
  <c r="BH113" i="1"/>
  <c r="BC113" i="1"/>
  <c r="AX113" i="1"/>
  <c r="AS113" i="1"/>
  <c r="AP113" i="1"/>
  <c r="AM113" i="1"/>
  <c r="AL113" i="1"/>
  <c r="AE113" i="1"/>
  <c r="AB113" i="1"/>
  <c r="X113" i="1"/>
  <c r="U113" i="1"/>
  <c r="S113" i="1"/>
  <c r="P113" i="1"/>
  <c r="O113" i="1"/>
  <c r="BU112" i="1"/>
  <c r="BT112" i="1"/>
  <c r="BS112" i="1"/>
  <c r="BR112" i="1"/>
  <c r="BQ112" i="1"/>
  <c r="BP112" i="1"/>
  <c r="BH112" i="1"/>
  <c r="BC112" i="1"/>
  <c r="AX112" i="1"/>
  <c r="AS112" i="1"/>
  <c r="AP112" i="1"/>
  <c r="AM112" i="1"/>
  <c r="AL112" i="1"/>
  <c r="AE112" i="1"/>
  <c r="AB112" i="1"/>
  <c r="X112" i="1"/>
  <c r="U112" i="1"/>
  <c r="S112" i="1"/>
  <c r="P112" i="1"/>
  <c r="O112" i="1"/>
  <c r="BU111" i="1"/>
  <c r="BT111" i="1"/>
  <c r="BS111" i="1"/>
  <c r="BR111" i="1"/>
  <c r="BQ111" i="1"/>
  <c r="BP111" i="1"/>
  <c r="BH111" i="1"/>
  <c r="BC111" i="1"/>
  <c r="AX111" i="1"/>
  <c r="AS111" i="1"/>
  <c r="AP111" i="1"/>
  <c r="AM111" i="1"/>
  <c r="AL111" i="1"/>
  <c r="AE111" i="1"/>
  <c r="AB111" i="1"/>
  <c r="X111" i="1"/>
  <c r="U111" i="1"/>
  <c r="S111" i="1"/>
  <c r="P111" i="1"/>
  <c r="O111" i="1"/>
  <c r="BU110" i="1"/>
  <c r="BT110" i="1"/>
  <c r="BS110" i="1"/>
  <c r="BR110" i="1"/>
  <c r="BQ110" i="1"/>
  <c r="BP110" i="1"/>
  <c r="BH110" i="1"/>
  <c r="BC110" i="1"/>
  <c r="AX110" i="1"/>
  <c r="AS110" i="1"/>
  <c r="AP110" i="1"/>
  <c r="AM110" i="1"/>
  <c r="AL110" i="1"/>
  <c r="AE110" i="1"/>
  <c r="AB110" i="1"/>
  <c r="X110" i="1"/>
  <c r="U110" i="1"/>
  <c r="S110" i="1"/>
  <c r="P110" i="1"/>
  <c r="O110" i="1"/>
  <c r="BU109" i="1"/>
  <c r="BT109" i="1"/>
  <c r="BS109" i="1"/>
  <c r="BR109" i="1"/>
  <c r="BQ109" i="1"/>
  <c r="BP109" i="1"/>
  <c r="BH109" i="1"/>
  <c r="BC109" i="1"/>
  <c r="AX109" i="1"/>
  <c r="AS109" i="1"/>
  <c r="AP109" i="1"/>
  <c r="AM109" i="1"/>
  <c r="AL109" i="1"/>
  <c r="AE109" i="1"/>
  <c r="AB109" i="1"/>
  <c r="X109" i="1"/>
  <c r="U109" i="1"/>
  <c r="S109" i="1"/>
  <c r="P109" i="1"/>
  <c r="O109" i="1"/>
  <c r="BU108" i="1"/>
  <c r="BT108" i="1"/>
  <c r="BS108" i="1"/>
  <c r="BR108" i="1"/>
  <c r="BQ108" i="1"/>
  <c r="BP108" i="1"/>
  <c r="BH108" i="1"/>
  <c r="BC108" i="1"/>
  <c r="AX108" i="1"/>
  <c r="AS108" i="1"/>
  <c r="AP108" i="1"/>
  <c r="AM108" i="1"/>
  <c r="AL108" i="1"/>
  <c r="AE108" i="1"/>
  <c r="AB108" i="1"/>
  <c r="X108" i="1"/>
  <c r="U108" i="1"/>
  <c r="S108" i="1"/>
  <c r="P108" i="1"/>
  <c r="O108" i="1"/>
  <c r="BU107" i="1"/>
  <c r="BT107" i="1"/>
  <c r="BS107" i="1"/>
  <c r="BR107" i="1"/>
  <c r="BQ107" i="1"/>
  <c r="BP107" i="1"/>
  <c r="BH107" i="1"/>
  <c r="BC107" i="1"/>
  <c r="AX107" i="1"/>
  <c r="AS107" i="1"/>
  <c r="AP107" i="1"/>
  <c r="AM107" i="1"/>
  <c r="AL107" i="1"/>
  <c r="AE107" i="1"/>
  <c r="AB107" i="1"/>
  <c r="X107" i="1"/>
  <c r="U107" i="1"/>
  <c r="S107" i="1"/>
  <c r="P107" i="1"/>
  <c r="O107" i="1"/>
  <c r="BU106" i="1"/>
  <c r="BT106" i="1"/>
  <c r="BS106" i="1"/>
  <c r="BR106" i="1"/>
  <c r="BQ106" i="1"/>
  <c r="BP106" i="1"/>
  <c r="BH106" i="1"/>
  <c r="BC106" i="1"/>
  <c r="AX106" i="1"/>
  <c r="AS106" i="1"/>
  <c r="AP106" i="1"/>
  <c r="AM106" i="1"/>
  <c r="AL106" i="1"/>
  <c r="AE106" i="1"/>
  <c r="AB106" i="1"/>
  <c r="X106" i="1"/>
  <c r="U106" i="1"/>
  <c r="S106" i="1"/>
  <c r="P106" i="1"/>
  <c r="O106" i="1"/>
  <c r="BU105" i="1"/>
  <c r="BT105" i="1"/>
  <c r="BS105" i="1"/>
  <c r="BR105" i="1"/>
  <c r="BQ105" i="1"/>
  <c r="BP105" i="1"/>
  <c r="BH105" i="1"/>
  <c r="BC105" i="1"/>
  <c r="AX105" i="1"/>
  <c r="AS105" i="1"/>
  <c r="AP105" i="1"/>
  <c r="AM105" i="1"/>
  <c r="AL105" i="1"/>
  <c r="AE105" i="1"/>
  <c r="AB105" i="1"/>
  <c r="X105" i="1"/>
  <c r="U105" i="1"/>
  <c r="S105" i="1"/>
  <c r="P105" i="1"/>
  <c r="O105" i="1"/>
  <c r="BU104" i="1"/>
  <c r="BT104" i="1"/>
  <c r="BS104" i="1"/>
  <c r="BR104" i="1"/>
  <c r="BQ104" i="1"/>
  <c r="BP104" i="1"/>
  <c r="BH104" i="1"/>
  <c r="BC104" i="1"/>
  <c r="AX104" i="1"/>
  <c r="AS104" i="1"/>
  <c r="AP104" i="1"/>
  <c r="AM104" i="1"/>
  <c r="AL104" i="1"/>
  <c r="AE104" i="1"/>
  <c r="AB104" i="1"/>
  <c r="X104" i="1"/>
  <c r="U104" i="1"/>
  <c r="S104" i="1"/>
  <c r="P104" i="1"/>
  <c r="O104" i="1"/>
  <c r="BU103" i="1"/>
  <c r="BT103" i="1"/>
  <c r="BS103" i="1"/>
  <c r="BR103" i="1"/>
  <c r="BQ103" i="1"/>
  <c r="BP103" i="1"/>
  <c r="BH103" i="1"/>
  <c r="BC103" i="1"/>
  <c r="AX103" i="1"/>
  <c r="AS103" i="1"/>
  <c r="AP103" i="1"/>
  <c r="AM103" i="1"/>
  <c r="AL103" i="1"/>
  <c r="AE103" i="1"/>
  <c r="AB103" i="1"/>
  <c r="X103" i="1"/>
  <c r="U103" i="1"/>
  <c r="S103" i="1"/>
  <c r="P103" i="1"/>
  <c r="O103" i="1"/>
  <c r="BU102" i="1"/>
  <c r="BT102" i="1"/>
  <c r="BS102" i="1"/>
  <c r="BR102" i="1"/>
  <c r="BQ102" i="1"/>
  <c r="BP102" i="1"/>
  <c r="BH102" i="1"/>
  <c r="BC102" i="1"/>
  <c r="AX102" i="1"/>
  <c r="AS102" i="1"/>
  <c r="AP102" i="1"/>
  <c r="AM102" i="1"/>
  <c r="AL102" i="1"/>
  <c r="AE102" i="1"/>
  <c r="AB102" i="1"/>
  <c r="X102" i="1"/>
  <c r="U102" i="1"/>
  <c r="S102" i="1"/>
  <c r="P102" i="1"/>
  <c r="O102" i="1"/>
  <c r="BU101" i="1"/>
  <c r="BT101" i="1"/>
  <c r="BS101" i="1"/>
  <c r="BR101" i="1"/>
  <c r="BQ101" i="1"/>
  <c r="BP101" i="1"/>
  <c r="BH101" i="1"/>
  <c r="BC101" i="1"/>
  <c r="AX101" i="1"/>
  <c r="AS101" i="1"/>
  <c r="AP101" i="1"/>
  <c r="AM101" i="1"/>
  <c r="AL101" i="1"/>
  <c r="AE101" i="1"/>
  <c r="AB101" i="1"/>
  <c r="X101" i="1"/>
  <c r="U101" i="1"/>
  <c r="S101" i="1"/>
  <c r="P101" i="1"/>
  <c r="O101" i="1"/>
  <c r="BU100" i="1"/>
  <c r="BT100" i="1"/>
  <c r="BS100" i="1"/>
  <c r="BR100" i="1"/>
  <c r="BQ100" i="1"/>
  <c r="BP100" i="1"/>
  <c r="BH100" i="1"/>
  <c r="BC100" i="1"/>
  <c r="AX100" i="1"/>
  <c r="AS100" i="1"/>
  <c r="AP100" i="1"/>
  <c r="AM100" i="1"/>
  <c r="AL100" i="1"/>
  <c r="AE100" i="1"/>
  <c r="AB100" i="1"/>
  <c r="X100" i="1"/>
  <c r="U100" i="1"/>
  <c r="S100" i="1"/>
  <c r="P100" i="1"/>
  <c r="O100" i="1"/>
  <c r="BU99" i="1"/>
  <c r="BT99" i="1"/>
  <c r="BS99" i="1"/>
  <c r="BR99" i="1"/>
  <c r="BQ99" i="1"/>
  <c r="BP99" i="1"/>
  <c r="BH99" i="1"/>
  <c r="BC99" i="1"/>
  <c r="AX99" i="1"/>
  <c r="AS99" i="1"/>
  <c r="AP99" i="1"/>
  <c r="AM99" i="1"/>
  <c r="AL99" i="1"/>
  <c r="AE99" i="1"/>
  <c r="AB99" i="1"/>
  <c r="X99" i="1"/>
  <c r="U99" i="1"/>
  <c r="S99" i="1"/>
  <c r="P99" i="1"/>
  <c r="O99" i="1"/>
  <c r="BU98" i="1"/>
  <c r="BT98" i="1"/>
  <c r="BS98" i="1"/>
  <c r="BR98" i="1"/>
  <c r="BQ98" i="1"/>
  <c r="BP98" i="1"/>
  <c r="BH98" i="1"/>
  <c r="BC98" i="1"/>
  <c r="AX98" i="1"/>
  <c r="AS98" i="1"/>
  <c r="AP98" i="1"/>
  <c r="AM98" i="1"/>
  <c r="AL98" i="1"/>
  <c r="AE98" i="1"/>
  <c r="AB98" i="1"/>
  <c r="X98" i="1"/>
  <c r="U98" i="1"/>
  <c r="S98" i="1"/>
  <c r="P98" i="1"/>
  <c r="O98" i="1"/>
  <c r="BU97" i="1"/>
  <c r="BT97" i="1"/>
  <c r="BS97" i="1"/>
  <c r="BR97" i="1"/>
  <c r="BQ97" i="1"/>
  <c r="BP97" i="1"/>
  <c r="BH97" i="1"/>
  <c r="BC97" i="1"/>
  <c r="AX97" i="1"/>
  <c r="AS97" i="1"/>
  <c r="AP97" i="1"/>
  <c r="AM97" i="1"/>
  <c r="AL97" i="1"/>
  <c r="AE97" i="1"/>
  <c r="AB97" i="1"/>
  <c r="X97" i="1"/>
  <c r="U97" i="1"/>
  <c r="S97" i="1"/>
  <c r="P97" i="1"/>
  <c r="O97" i="1"/>
  <c r="BU96" i="1"/>
  <c r="BT96" i="1"/>
  <c r="BS96" i="1"/>
  <c r="BR96" i="1"/>
  <c r="BQ96" i="1"/>
  <c r="BP96" i="1"/>
  <c r="BH96" i="1"/>
  <c r="BC96" i="1"/>
  <c r="AX96" i="1"/>
  <c r="AS96" i="1"/>
  <c r="AP96" i="1"/>
  <c r="AM96" i="1"/>
  <c r="AL96" i="1"/>
  <c r="AE96" i="1"/>
  <c r="AB96" i="1"/>
  <c r="X96" i="1"/>
  <c r="U96" i="1"/>
  <c r="S96" i="1"/>
  <c r="P96" i="1"/>
  <c r="O96" i="1"/>
  <c r="BU95" i="1"/>
  <c r="BT95" i="1"/>
  <c r="BS95" i="1"/>
  <c r="BR95" i="1"/>
  <c r="BQ95" i="1"/>
  <c r="BP95" i="1"/>
  <c r="BH95" i="1"/>
  <c r="BC95" i="1"/>
  <c r="AX95" i="1"/>
  <c r="AS95" i="1"/>
  <c r="AP95" i="1"/>
  <c r="AM95" i="1"/>
  <c r="AL95" i="1"/>
  <c r="AE95" i="1"/>
  <c r="AB95" i="1"/>
  <c r="X95" i="1"/>
  <c r="U95" i="1"/>
  <c r="S95" i="1"/>
  <c r="P95" i="1"/>
  <c r="O95" i="1"/>
  <c r="BU94" i="1"/>
  <c r="BT94" i="1"/>
  <c r="BS94" i="1"/>
  <c r="BR94" i="1"/>
  <c r="BQ94" i="1"/>
  <c r="BP94" i="1"/>
  <c r="BH94" i="1"/>
  <c r="BC94" i="1"/>
  <c r="AX94" i="1"/>
  <c r="AS94" i="1"/>
  <c r="AP94" i="1"/>
  <c r="AM94" i="1"/>
  <c r="AL94" i="1"/>
  <c r="AE94" i="1"/>
  <c r="AB94" i="1"/>
  <c r="X94" i="1"/>
  <c r="U94" i="1"/>
  <c r="S94" i="1"/>
  <c r="P94" i="1"/>
  <c r="O94" i="1"/>
  <c r="BU93" i="1"/>
  <c r="BT93" i="1"/>
  <c r="BS93" i="1"/>
  <c r="BR93" i="1"/>
  <c r="BQ93" i="1"/>
  <c r="BP93" i="1"/>
  <c r="BH93" i="1"/>
  <c r="BC93" i="1"/>
  <c r="AX93" i="1"/>
  <c r="AS93" i="1"/>
  <c r="AP93" i="1"/>
  <c r="AM93" i="1"/>
  <c r="AL93" i="1"/>
  <c r="AE93" i="1"/>
  <c r="AB93" i="1"/>
  <c r="X93" i="1"/>
  <c r="U93" i="1"/>
  <c r="S93" i="1"/>
  <c r="P93" i="1"/>
  <c r="O93" i="1"/>
  <c r="BU92" i="1"/>
  <c r="BT92" i="1"/>
  <c r="BS92" i="1"/>
  <c r="BR92" i="1"/>
  <c r="BQ92" i="1"/>
  <c r="BP92" i="1"/>
  <c r="BH92" i="1"/>
  <c r="BC92" i="1"/>
  <c r="AX92" i="1"/>
  <c r="AS92" i="1"/>
  <c r="AP92" i="1"/>
  <c r="AM92" i="1"/>
  <c r="AL92" i="1"/>
  <c r="AE92" i="1"/>
  <c r="AB92" i="1"/>
  <c r="X92" i="1"/>
  <c r="U92" i="1"/>
  <c r="S92" i="1"/>
  <c r="P92" i="1"/>
  <c r="O92" i="1"/>
  <c r="BU91" i="1"/>
  <c r="BT91" i="1"/>
  <c r="BS91" i="1"/>
  <c r="BR91" i="1"/>
  <c r="BQ91" i="1"/>
  <c r="BP91" i="1"/>
  <c r="BH91" i="1"/>
  <c r="BC91" i="1"/>
  <c r="AX91" i="1"/>
  <c r="AS91" i="1"/>
  <c r="AP91" i="1"/>
  <c r="AM91" i="1"/>
  <c r="AL91" i="1"/>
  <c r="AE91" i="1"/>
  <c r="AB91" i="1"/>
  <c r="X91" i="1"/>
  <c r="U91" i="1"/>
  <c r="S91" i="1"/>
  <c r="P91" i="1"/>
  <c r="O91" i="1"/>
  <c r="BU90" i="1"/>
  <c r="BT90" i="1"/>
  <c r="BS90" i="1"/>
  <c r="BR90" i="1"/>
  <c r="BQ90" i="1"/>
  <c r="BP90" i="1"/>
  <c r="BH90" i="1"/>
  <c r="BC90" i="1"/>
  <c r="AX90" i="1"/>
  <c r="AS90" i="1"/>
  <c r="AP90" i="1"/>
  <c r="AM90" i="1"/>
  <c r="AL90" i="1"/>
  <c r="AE90" i="1"/>
  <c r="AB90" i="1"/>
  <c r="X90" i="1"/>
  <c r="U90" i="1"/>
  <c r="S90" i="1"/>
  <c r="P90" i="1"/>
  <c r="O90" i="1"/>
  <c r="BU89" i="1"/>
  <c r="BT89" i="1"/>
  <c r="BS89" i="1"/>
  <c r="BR89" i="1"/>
  <c r="BQ89" i="1"/>
  <c r="BP89" i="1"/>
  <c r="BH89" i="1"/>
  <c r="BC89" i="1"/>
  <c r="AX89" i="1"/>
  <c r="AS89" i="1"/>
  <c r="AP89" i="1"/>
  <c r="AM89" i="1"/>
  <c r="AL89" i="1"/>
  <c r="AE89" i="1"/>
  <c r="AB89" i="1"/>
  <c r="X89" i="1"/>
  <c r="U89" i="1"/>
  <c r="S89" i="1"/>
  <c r="P89" i="1"/>
  <c r="O89" i="1"/>
  <c r="BU88" i="1"/>
  <c r="BT88" i="1"/>
  <c r="BS88" i="1"/>
  <c r="BR88" i="1"/>
  <c r="BQ88" i="1"/>
  <c r="BP88" i="1"/>
  <c r="BH88" i="1"/>
  <c r="BC88" i="1"/>
  <c r="AX88" i="1"/>
  <c r="AS88" i="1"/>
  <c r="AP88" i="1"/>
  <c r="AM88" i="1"/>
  <c r="AL88" i="1"/>
  <c r="AE88" i="1"/>
  <c r="AB88" i="1"/>
  <c r="X88" i="1"/>
  <c r="U88" i="1"/>
  <c r="S88" i="1"/>
  <c r="P88" i="1"/>
  <c r="O88" i="1"/>
  <c r="BU87" i="1"/>
  <c r="BT87" i="1"/>
  <c r="BS87" i="1"/>
  <c r="BR87" i="1"/>
  <c r="BQ87" i="1"/>
  <c r="BP87" i="1"/>
  <c r="BH87" i="1"/>
  <c r="BC87" i="1"/>
  <c r="AX87" i="1"/>
  <c r="AS87" i="1"/>
  <c r="AP87" i="1"/>
  <c r="AM87" i="1"/>
  <c r="AL87" i="1"/>
  <c r="AE87" i="1"/>
  <c r="AB87" i="1"/>
  <c r="X87" i="1"/>
  <c r="U87" i="1"/>
  <c r="S87" i="1"/>
  <c r="P87" i="1"/>
  <c r="O87" i="1"/>
  <c r="BU86" i="1"/>
  <c r="BT86" i="1"/>
  <c r="BS86" i="1"/>
  <c r="BR86" i="1"/>
  <c r="BQ86" i="1"/>
  <c r="BP86" i="1"/>
  <c r="BH86" i="1"/>
  <c r="BC86" i="1"/>
  <c r="AX86" i="1"/>
  <c r="AS86" i="1"/>
  <c r="AP86" i="1"/>
  <c r="AM86" i="1"/>
  <c r="AL86" i="1"/>
  <c r="AE86" i="1"/>
  <c r="AB86" i="1"/>
  <c r="X86" i="1"/>
  <c r="U86" i="1"/>
  <c r="S86" i="1"/>
  <c r="P86" i="1"/>
  <c r="O86" i="1"/>
  <c r="BU85" i="1"/>
  <c r="BT85" i="1"/>
  <c r="BS85" i="1"/>
  <c r="BR85" i="1"/>
  <c r="BQ85" i="1"/>
  <c r="BP85" i="1"/>
  <c r="BH85" i="1"/>
  <c r="BC85" i="1"/>
  <c r="AX85" i="1"/>
  <c r="AS85" i="1"/>
  <c r="AP85" i="1"/>
  <c r="AM85" i="1"/>
  <c r="AL85" i="1"/>
  <c r="AE85" i="1"/>
  <c r="AB85" i="1"/>
  <c r="X85" i="1"/>
  <c r="U85" i="1"/>
  <c r="S85" i="1"/>
  <c r="P85" i="1"/>
  <c r="O85" i="1"/>
  <c r="BU84" i="1"/>
  <c r="BT84" i="1"/>
  <c r="BS84" i="1"/>
  <c r="BR84" i="1"/>
  <c r="BQ84" i="1"/>
  <c r="BP84" i="1"/>
  <c r="BH84" i="1"/>
  <c r="BC84" i="1"/>
  <c r="AX84" i="1"/>
  <c r="AS84" i="1"/>
  <c r="AP84" i="1"/>
  <c r="AM84" i="1"/>
  <c r="AL84" i="1"/>
  <c r="AE84" i="1"/>
  <c r="AB84" i="1"/>
  <c r="X84" i="1"/>
  <c r="U84" i="1"/>
  <c r="S84" i="1"/>
  <c r="P84" i="1"/>
  <c r="O84" i="1"/>
  <c r="BU83" i="1"/>
  <c r="BT83" i="1"/>
  <c r="BS83" i="1"/>
  <c r="BR83" i="1"/>
  <c r="BQ83" i="1"/>
  <c r="BP83" i="1"/>
  <c r="BH83" i="1"/>
  <c r="BC83" i="1"/>
  <c r="AX83" i="1"/>
  <c r="AS83" i="1"/>
  <c r="AP83" i="1"/>
  <c r="AM83" i="1"/>
  <c r="AL83" i="1"/>
  <c r="AE83" i="1"/>
  <c r="AB83" i="1"/>
  <c r="X83" i="1"/>
  <c r="U83" i="1"/>
  <c r="S83" i="1"/>
  <c r="P83" i="1"/>
  <c r="O83" i="1"/>
  <c r="BU82" i="1"/>
  <c r="BT82" i="1"/>
  <c r="BS82" i="1"/>
  <c r="BR82" i="1"/>
  <c r="BQ82" i="1"/>
  <c r="BP82" i="1"/>
  <c r="BH82" i="1"/>
  <c r="BC82" i="1"/>
  <c r="AX82" i="1"/>
  <c r="AS82" i="1"/>
  <c r="AP82" i="1"/>
  <c r="AM82" i="1"/>
  <c r="AL82" i="1"/>
  <c r="AE82" i="1"/>
  <c r="AB82" i="1"/>
  <c r="X82" i="1"/>
  <c r="U82" i="1"/>
  <c r="S82" i="1"/>
  <c r="P82" i="1"/>
  <c r="O82" i="1"/>
  <c r="BU81" i="1"/>
  <c r="BT81" i="1"/>
  <c r="BS81" i="1"/>
  <c r="BR81" i="1"/>
  <c r="BQ81" i="1"/>
  <c r="BP81" i="1"/>
  <c r="BH81" i="1"/>
  <c r="BC81" i="1"/>
  <c r="AX81" i="1"/>
  <c r="AS81" i="1"/>
  <c r="AP81" i="1"/>
  <c r="AM81" i="1"/>
  <c r="AL81" i="1"/>
  <c r="AI81" i="1"/>
  <c r="AE81" i="1"/>
  <c r="AB81" i="1"/>
  <c r="X81" i="1"/>
  <c r="U81" i="1"/>
  <c r="S81" i="1"/>
  <c r="P81" i="1"/>
  <c r="O81" i="1"/>
  <c r="BU80" i="1"/>
  <c r="BT80" i="1"/>
  <c r="BS80" i="1"/>
  <c r="BR80" i="1"/>
  <c r="BQ80" i="1"/>
  <c r="BP80" i="1"/>
  <c r="BH80" i="1"/>
  <c r="BC80" i="1"/>
  <c r="AX80" i="1"/>
  <c r="AS80" i="1"/>
  <c r="AP80" i="1"/>
  <c r="AM80" i="1"/>
  <c r="AL80" i="1"/>
  <c r="AI80" i="1"/>
  <c r="AE80" i="1"/>
  <c r="AB80" i="1"/>
  <c r="X80" i="1"/>
  <c r="U80" i="1"/>
  <c r="S80" i="1"/>
  <c r="P80" i="1"/>
  <c r="O80" i="1"/>
  <c r="BU79" i="1"/>
  <c r="BT79" i="1"/>
  <c r="BS79" i="1"/>
  <c r="BR79" i="1"/>
  <c r="BQ79" i="1"/>
  <c r="BP79" i="1"/>
  <c r="BH79" i="1"/>
  <c r="BC79" i="1"/>
  <c r="AX79" i="1"/>
  <c r="AS79" i="1"/>
  <c r="AP79" i="1"/>
  <c r="AM79" i="1"/>
  <c r="AL79" i="1"/>
  <c r="AI79" i="1"/>
  <c r="AE79" i="1"/>
  <c r="AB79" i="1"/>
  <c r="X79" i="1"/>
  <c r="U79" i="1"/>
  <c r="S79" i="1"/>
  <c r="P79" i="1"/>
  <c r="O79" i="1"/>
  <c r="BU78" i="1"/>
  <c r="BT78" i="1"/>
  <c r="BS78" i="1"/>
  <c r="BR78" i="1"/>
  <c r="BQ78" i="1"/>
  <c r="BP78" i="1"/>
  <c r="BH78" i="1"/>
  <c r="BC78" i="1"/>
  <c r="AX78" i="1"/>
  <c r="AS78" i="1"/>
  <c r="AP78" i="1"/>
  <c r="AM78" i="1"/>
  <c r="AL78" i="1"/>
  <c r="AI78" i="1"/>
  <c r="AE78" i="1"/>
  <c r="AB78" i="1"/>
  <c r="X78" i="1"/>
  <c r="U78" i="1"/>
  <c r="S78" i="1"/>
  <c r="P78" i="1"/>
  <c r="O78" i="1"/>
  <c r="BU77" i="1"/>
  <c r="BT77" i="1"/>
  <c r="BS77" i="1"/>
  <c r="BR77" i="1"/>
  <c r="BQ77" i="1"/>
  <c r="BP77" i="1"/>
  <c r="BH77" i="1"/>
  <c r="BC77" i="1"/>
  <c r="AX77" i="1"/>
  <c r="AS77" i="1"/>
  <c r="AP77" i="1"/>
  <c r="AM77" i="1"/>
  <c r="AL77" i="1"/>
  <c r="AI77" i="1"/>
  <c r="AE77" i="1"/>
  <c r="AB77" i="1"/>
  <c r="X77" i="1"/>
  <c r="U77" i="1"/>
  <c r="S77" i="1"/>
  <c r="P77" i="1"/>
  <c r="O77" i="1"/>
  <c r="BU76" i="1"/>
  <c r="BT76" i="1"/>
  <c r="BS76" i="1"/>
  <c r="BR76" i="1"/>
  <c r="BQ76" i="1"/>
  <c r="BP76" i="1"/>
  <c r="BH76" i="1"/>
  <c r="BC76" i="1"/>
  <c r="AX76" i="1"/>
  <c r="AS76" i="1"/>
  <c r="AP76" i="1"/>
  <c r="AM76" i="1"/>
  <c r="AL76" i="1"/>
  <c r="AI76" i="1"/>
  <c r="AE76" i="1"/>
  <c r="AB76" i="1"/>
  <c r="X76" i="1"/>
  <c r="U76" i="1"/>
  <c r="S76" i="1"/>
  <c r="P76" i="1"/>
  <c r="O76" i="1"/>
  <c r="BU75" i="1"/>
  <c r="BT75" i="1"/>
  <c r="BS75" i="1"/>
  <c r="BR75" i="1"/>
  <c r="BQ75" i="1"/>
  <c r="BP75" i="1"/>
  <c r="BH75" i="1"/>
  <c r="BC75" i="1"/>
  <c r="AX75" i="1"/>
  <c r="AS75" i="1"/>
  <c r="AP75" i="1"/>
  <c r="AM75" i="1"/>
  <c r="AL75" i="1"/>
  <c r="AI75" i="1"/>
  <c r="AE75" i="1"/>
  <c r="AB75" i="1"/>
  <c r="X75" i="1"/>
  <c r="U75" i="1"/>
  <c r="S75" i="1"/>
  <c r="P75" i="1"/>
  <c r="O75" i="1"/>
  <c r="BU74" i="1"/>
  <c r="BT74" i="1"/>
  <c r="BS74" i="1"/>
  <c r="BR74" i="1"/>
  <c r="BQ74" i="1"/>
  <c r="BP74" i="1"/>
  <c r="BH74" i="1"/>
  <c r="BC74" i="1"/>
  <c r="AX74" i="1"/>
  <c r="AS74" i="1"/>
  <c r="AP74" i="1"/>
  <c r="AM74" i="1"/>
  <c r="AL74" i="1"/>
  <c r="AI74" i="1"/>
  <c r="AE74" i="1"/>
  <c r="AB74" i="1"/>
  <c r="X74" i="1"/>
  <c r="U74" i="1"/>
  <c r="S74" i="1"/>
  <c r="P74" i="1"/>
  <c r="O74" i="1"/>
  <c r="BU73" i="1"/>
  <c r="BT73" i="1"/>
  <c r="BS73" i="1"/>
  <c r="BR73" i="1"/>
  <c r="BQ73" i="1"/>
  <c r="BP73" i="1"/>
  <c r="BH73" i="1"/>
  <c r="BC73" i="1"/>
  <c r="AX73" i="1"/>
  <c r="AS73" i="1"/>
  <c r="AP73" i="1"/>
  <c r="AM73" i="1"/>
  <c r="AL73" i="1"/>
  <c r="AI73" i="1"/>
  <c r="AE73" i="1"/>
  <c r="AB73" i="1"/>
  <c r="X73" i="1"/>
  <c r="U73" i="1"/>
  <c r="S73" i="1"/>
  <c r="P73" i="1"/>
  <c r="O73" i="1"/>
  <c r="BU72" i="1"/>
  <c r="BT72" i="1"/>
  <c r="BS72" i="1"/>
  <c r="BR72" i="1"/>
  <c r="BQ72" i="1"/>
  <c r="BP72" i="1"/>
  <c r="BH72" i="1"/>
  <c r="BC72" i="1"/>
  <c r="AX72" i="1"/>
  <c r="AS72" i="1"/>
  <c r="AP72" i="1"/>
  <c r="AM72" i="1"/>
  <c r="AL72" i="1"/>
  <c r="AI72" i="1"/>
  <c r="AE72" i="1"/>
  <c r="AB72" i="1"/>
  <c r="X72" i="1"/>
  <c r="U72" i="1"/>
  <c r="S72" i="1"/>
  <c r="P72" i="1"/>
  <c r="O72" i="1"/>
  <c r="BU71" i="1"/>
  <c r="BT71" i="1"/>
  <c r="BS71" i="1"/>
  <c r="BR71" i="1"/>
  <c r="BQ71" i="1"/>
  <c r="BP71" i="1"/>
  <c r="BH71" i="1"/>
  <c r="BC71" i="1"/>
  <c r="AX71" i="1"/>
  <c r="AS71" i="1"/>
  <c r="AP71" i="1"/>
  <c r="AM71" i="1"/>
  <c r="AL71" i="1"/>
  <c r="AI71" i="1"/>
  <c r="AE71" i="1"/>
  <c r="AB71" i="1"/>
  <c r="X71" i="1"/>
  <c r="U71" i="1"/>
  <c r="S71" i="1"/>
  <c r="P71" i="1"/>
  <c r="O71" i="1"/>
  <c r="BU70" i="1"/>
  <c r="BT70" i="1"/>
  <c r="BS70" i="1"/>
  <c r="BR70" i="1"/>
  <c r="BQ70" i="1"/>
  <c r="BP70" i="1"/>
  <c r="BH70" i="1"/>
  <c r="BC70" i="1"/>
  <c r="AX70" i="1"/>
  <c r="AS70" i="1"/>
  <c r="AP70" i="1"/>
  <c r="AM70" i="1"/>
  <c r="AL70" i="1"/>
  <c r="AI70" i="1"/>
  <c r="AE70" i="1"/>
  <c r="AB70" i="1"/>
  <c r="X70" i="1"/>
  <c r="U70" i="1"/>
  <c r="S70" i="1"/>
  <c r="P70" i="1"/>
  <c r="O70" i="1"/>
  <c r="BU69" i="1"/>
  <c r="BT69" i="1"/>
  <c r="BS69" i="1"/>
  <c r="BR69" i="1"/>
  <c r="BQ69" i="1"/>
  <c r="BP69" i="1"/>
  <c r="BH69" i="1"/>
  <c r="BC69" i="1"/>
  <c r="AX69" i="1"/>
  <c r="AS69" i="1"/>
  <c r="AP69" i="1"/>
  <c r="AM69" i="1"/>
  <c r="AL69" i="1"/>
  <c r="AI69" i="1"/>
  <c r="AE69" i="1"/>
  <c r="AB69" i="1"/>
  <c r="X69" i="1"/>
  <c r="U69" i="1"/>
  <c r="S69" i="1"/>
  <c r="P69" i="1"/>
  <c r="O69" i="1"/>
  <c r="BU68" i="1"/>
  <c r="BT68" i="1"/>
  <c r="BS68" i="1"/>
  <c r="BR68" i="1"/>
  <c r="BQ68" i="1"/>
  <c r="BP68" i="1"/>
  <c r="BH68" i="1"/>
  <c r="BC68" i="1"/>
  <c r="AX68" i="1"/>
  <c r="AS68" i="1"/>
  <c r="AP68" i="1"/>
  <c r="AM68" i="1"/>
  <c r="AL68" i="1"/>
  <c r="AI68" i="1"/>
  <c r="AE68" i="1"/>
  <c r="AB68" i="1"/>
  <c r="X68" i="1"/>
  <c r="U68" i="1"/>
  <c r="S68" i="1"/>
  <c r="P68" i="1"/>
  <c r="O68" i="1"/>
  <c r="BU67" i="1"/>
  <c r="BT67" i="1"/>
  <c r="BS67" i="1"/>
  <c r="BR67" i="1"/>
  <c r="BQ67" i="1"/>
  <c r="BP67" i="1"/>
  <c r="BH67" i="1"/>
  <c r="BC67" i="1"/>
  <c r="AX67" i="1"/>
  <c r="AS67" i="1"/>
  <c r="AP67" i="1"/>
  <c r="AM67" i="1"/>
  <c r="AL67" i="1"/>
  <c r="AI67" i="1"/>
  <c r="AE67" i="1"/>
  <c r="AB67" i="1"/>
  <c r="X67" i="1"/>
  <c r="U67" i="1"/>
  <c r="S67" i="1"/>
  <c r="P67" i="1"/>
  <c r="O67" i="1"/>
  <c r="BU66" i="1"/>
  <c r="BT66" i="1"/>
  <c r="BS66" i="1"/>
  <c r="BR66" i="1"/>
  <c r="BQ66" i="1"/>
  <c r="BP66" i="1"/>
  <c r="BH66" i="1"/>
  <c r="BC66" i="1"/>
  <c r="AX66" i="1"/>
  <c r="AS66" i="1"/>
  <c r="AP66" i="1"/>
  <c r="AM66" i="1"/>
  <c r="AL66" i="1"/>
  <c r="AI66" i="1"/>
  <c r="AE66" i="1"/>
  <c r="X66" i="1"/>
  <c r="U66" i="1"/>
  <c r="S66" i="1"/>
  <c r="P66" i="1"/>
  <c r="O66" i="1"/>
  <c r="BU65" i="1"/>
  <c r="BT65" i="1"/>
  <c r="BS65" i="1"/>
  <c r="BR65" i="1"/>
  <c r="BQ65" i="1"/>
  <c r="BP65" i="1"/>
  <c r="BH65" i="1"/>
  <c r="BC65" i="1"/>
  <c r="AX65" i="1"/>
  <c r="AS65" i="1"/>
  <c r="AP65" i="1"/>
  <c r="AM65" i="1"/>
  <c r="AL65" i="1"/>
  <c r="AI65" i="1"/>
  <c r="AE65" i="1"/>
  <c r="AB65" i="1"/>
  <c r="X65" i="1"/>
  <c r="U65" i="1"/>
  <c r="S65" i="1"/>
  <c r="P65" i="1"/>
  <c r="O65" i="1"/>
  <c r="BU64" i="1"/>
  <c r="BT64" i="1"/>
  <c r="BS64" i="1"/>
  <c r="BR64" i="1"/>
  <c r="BQ64" i="1"/>
  <c r="BP64" i="1"/>
  <c r="BH64" i="1"/>
  <c r="BC64" i="1"/>
  <c r="AX64" i="1"/>
  <c r="AS64" i="1"/>
  <c r="AP64" i="1"/>
  <c r="AM64" i="1"/>
  <c r="AL64" i="1"/>
  <c r="AI64" i="1"/>
  <c r="AE64" i="1"/>
  <c r="AB64" i="1"/>
  <c r="X64" i="1"/>
  <c r="U64" i="1"/>
  <c r="S64" i="1"/>
  <c r="P64" i="1"/>
  <c r="O64" i="1"/>
  <c r="BU63" i="1"/>
  <c r="BT63" i="1"/>
  <c r="BS63" i="1"/>
  <c r="BR63" i="1"/>
  <c r="BQ63" i="1"/>
  <c r="BP63" i="1"/>
  <c r="BH63" i="1"/>
  <c r="BC63" i="1"/>
  <c r="AX63" i="1"/>
  <c r="AS63" i="1"/>
  <c r="AP63" i="1"/>
  <c r="AM63" i="1"/>
  <c r="AL63" i="1"/>
  <c r="AI63" i="1"/>
  <c r="AE63" i="1"/>
  <c r="AB63" i="1"/>
  <c r="X63" i="1"/>
  <c r="U63" i="1"/>
  <c r="S63" i="1"/>
  <c r="P63" i="1"/>
  <c r="O63" i="1"/>
  <c r="BU62" i="1"/>
  <c r="BT62" i="1"/>
  <c r="BS62" i="1"/>
  <c r="BR62" i="1"/>
  <c r="BQ62" i="1"/>
  <c r="BP62" i="1"/>
  <c r="BH62" i="1"/>
  <c r="BC62" i="1"/>
  <c r="AX62" i="1"/>
  <c r="AS62" i="1"/>
  <c r="AP62" i="1"/>
  <c r="AM62" i="1"/>
  <c r="AL62" i="1"/>
  <c r="AI62" i="1"/>
  <c r="AE62" i="1"/>
  <c r="AB62" i="1"/>
  <c r="X62" i="1"/>
  <c r="U62" i="1"/>
  <c r="S62" i="1"/>
  <c r="P62" i="1"/>
  <c r="O62" i="1"/>
  <c r="BU61" i="1"/>
  <c r="BT61" i="1"/>
  <c r="BS61" i="1"/>
  <c r="BR61" i="1"/>
  <c r="BQ61" i="1"/>
  <c r="BP61" i="1"/>
  <c r="BH61" i="1"/>
  <c r="BC61" i="1"/>
  <c r="AX61" i="1"/>
  <c r="AS61" i="1"/>
  <c r="AP61" i="1"/>
  <c r="AM61" i="1"/>
  <c r="AL61" i="1"/>
  <c r="AI61" i="1"/>
  <c r="AE61" i="1"/>
  <c r="AB61" i="1"/>
  <c r="X61" i="1"/>
  <c r="U61" i="1"/>
  <c r="S61" i="1"/>
  <c r="P61" i="1"/>
  <c r="O61" i="1"/>
  <c r="BU60" i="1"/>
  <c r="BT60" i="1"/>
  <c r="BS60" i="1"/>
  <c r="BR60" i="1"/>
  <c r="BQ60" i="1"/>
  <c r="BP60" i="1"/>
  <c r="BH60" i="1"/>
  <c r="BC60" i="1"/>
  <c r="AX60" i="1"/>
  <c r="AS60" i="1"/>
  <c r="AP60" i="1"/>
  <c r="AM60" i="1"/>
  <c r="AL60" i="1"/>
  <c r="AI60" i="1"/>
  <c r="AE60" i="1"/>
  <c r="AB60" i="1"/>
  <c r="X60" i="1"/>
  <c r="U60" i="1"/>
  <c r="S60" i="1"/>
  <c r="P60" i="1"/>
  <c r="O60" i="1"/>
  <c r="BU59" i="1"/>
  <c r="BT59" i="1"/>
  <c r="BS59" i="1"/>
  <c r="BR59" i="1"/>
  <c r="BQ59" i="1"/>
  <c r="BP59" i="1"/>
  <c r="BH59" i="1"/>
  <c r="BC59" i="1"/>
  <c r="AX59" i="1"/>
  <c r="AS59" i="1"/>
  <c r="AP59" i="1"/>
  <c r="AM59" i="1"/>
  <c r="AL59" i="1"/>
  <c r="AI59" i="1"/>
  <c r="AE59" i="1"/>
  <c r="AB59" i="1"/>
  <c r="X59" i="1"/>
  <c r="U59" i="1"/>
  <c r="S59" i="1"/>
  <c r="P59" i="1"/>
  <c r="O59" i="1"/>
  <c r="BU58" i="1"/>
  <c r="BT58" i="1"/>
  <c r="BS58" i="1"/>
  <c r="BR58" i="1"/>
  <c r="BQ58" i="1"/>
  <c r="BP58" i="1"/>
  <c r="BH58" i="1"/>
  <c r="BC58" i="1"/>
  <c r="AX58" i="1"/>
  <c r="AS58" i="1"/>
  <c r="AP58" i="1"/>
  <c r="AM58" i="1"/>
  <c r="AL58" i="1"/>
  <c r="AI58" i="1"/>
  <c r="AE58" i="1"/>
  <c r="AB58" i="1"/>
  <c r="X58" i="1"/>
  <c r="U58" i="1"/>
  <c r="S58" i="1"/>
  <c r="P58" i="1"/>
  <c r="O58" i="1"/>
  <c r="BU57" i="1"/>
  <c r="BT57" i="1"/>
  <c r="BS57" i="1"/>
  <c r="BR57" i="1"/>
  <c r="BQ57" i="1"/>
  <c r="BP57" i="1"/>
  <c r="BH57" i="1"/>
  <c r="BC57" i="1"/>
  <c r="AX57" i="1"/>
  <c r="AS57" i="1"/>
  <c r="AP57" i="1"/>
  <c r="AM57" i="1"/>
  <c r="AL57" i="1"/>
  <c r="AE57" i="1"/>
  <c r="AB57" i="1"/>
  <c r="X57" i="1"/>
  <c r="S57" i="1"/>
  <c r="P57" i="1"/>
  <c r="O57" i="1"/>
  <c r="BU56" i="1"/>
  <c r="BT56" i="1"/>
  <c r="BS56" i="1"/>
  <c r="BR56" i="1"/>
  <c r="BQ56" i="1"/>
  <c r="BP56" i="1"/>
  <c r="BH56" i="1"/>
  <c r="BC56" i="1"/>
  <c r="AX56" i="1"/>
  <c r="AS56" i="1"/>
  <c r="AP56" i="1"/>
  <c r="AM56" i="1"/>
  <c r="AL56" i="1"/>
  <c r="AI56" i="1"/>
  <c r="AE56" i="1"/>
  <c r="AB56" i="1"/>
  <c r="X56" i="1"/>
  <c r="U56" i="1"/>
  <c r="S56" i="1"/>
  <c r="P56" i="1"/>
  <c r="O56" i="1"/>
  <c r="BU55" i="1"/>
  <c r="BT55" i="1"/>
  <c r="BS55" i="1"/>
  <c r="BR55" i="1"/>
  <c r="BQ55" i="1"/>
  <c r="BP55" i="1"/>
  <c r="BH55" i="1"/>
  <c r="BC55" i="1"/>
  <c r="AX55" i="1"/>
  <c r="AS55" i="1"/>
  <c r="AP55" i="1"/>
  <c r="AM55" i="1"/>
  <c r="AL55" i="1"/>
  <c r="AI55" i="1"/>
  <c r="AE55" i="1"/>
  <c r="AB55" i="1"/>
  <c r="X55" i="1"/>
  <c r="U55" i="1"/>
  <c r="S55" i="1"/>
  <c r="P55" i="1"/>
  <c r="O55" i="1"/>
  <c r="BU54" i="1"/>
  <c r="BT54" i="1"/>
  <c r="BS54" i="1"/>
  <c r="BR54" i="1"/>
  <c r="BQ54" i="1"/>
  <c r="BP54" i="1"/>
  <c r="BH54" i="1"/>
  <c r="BC54" i="1"/>
  <c r="AX54" i="1"/>
  <c r="AS54" i="1"/>
  <c r="AP54" i="1"/>
  <c r="AM54" i="1"/>
  <c r="AL54" i="1"/>
  <c r="AI54" i="1"/>
  <c r="AE54" i="1"/>
  <c r="AB54" i="1"/>
  <c r="X54" i="1"/>
  <c r="U54" i="1"/>
  <c r="S54" i="1"/>
  <c r="P54" i="1"/>
  <c r="O54" i="1"/>
  <c r="BU53" i="1"/>
  <c r="BT53" i="1"/>
  <c r="BS53" i="1"/>
  <c r="BR53" i="1"/>
  <c r="BQ53" i="1"/>
  <c r="BP53" i="1"/>
  <c r="BH53" i="1"/>
  <c r="BC53" i="1"/>
  <c r="AX53" i="1"/>
  <c r="AS53" i="1"/>
  <c r="AP53" i="1"/>
  <c r="AM53" i="1"/>
  <c r="AL53" i="1"/>
  <c r="AI53" i="1"/>
  <c r="AE53" i="1"/>
  <c r="AB53" i="1"/>
  <c r="X53" i="1"/>
  <c r="U53" i="1"/>
  <c r="S53" i="1"/>
  <c r="P53" i="1"/>
  <c r="O53" i="1"/>
  <c r="BU52" i="1"/>
  <c r="BT52" i="1"/>
  <c r="BS52" i="1"/>
  <c r="BR52" i="1"/>
  <c r="BQ52" i="1"/>
  <c r="BP52" i="1"/>
  <c r="BH52" i="1"/>
  <c r="BC52" i="1"/>
  <c r="AX52" i="1"/>
  <c r="AS52" i="1"/>
  <c r="AP52" i="1"/>
  <c r="AM52" i="1"/>
  <c r="AL52" i="1"/>
  <c r="AI52" i="1"/>
  <c r="AE52" i="1"/>
  <c r="AB52" i="1"/>
  <c r="X52" i="1"/>
  <c r="U52" i="1"/>
  <c r="S52" i="1"/>
  <c r="P52" i="1"/>
  <c r="O52" i="1"/>
  <c r="BU51" i="1"/>
  <c r="BT51" i="1"/>
  <c r="BS51" i="1"/>
  <c r="BR51" i="1"/>
  <c r="BQ51" i="1"/>
  <c r="BP51" i="1"/>
  <c r="BH51" i="1"/>
  <c r="BC51" i="1"/>
  <c r="AX51" i="1"/>
  <c r="AS51" i="1"/>
  <c r="AP51" i="1"/>
  <c r="AM51" i="1"/>
  <c r="AL51" i="1"/>
  <c r="AI51" i="1"/>
  <c r="AE51" i="1"/>
  <c r="AB51" i="1"/>
  <c r="X51" i="1"/>
  <c r="U51" i="1"/>
  <c r="S51" i="1"/>
  <c r="P51" i="1"/>
  <c r="O51" i="1"/>
  <c r="BU50" i="1"/>
  <c r="BT50" i="1"/>
  <c r="BS50" i="1"/>
  <c r="BR50" i="1"/>
  <c r="BQ50" i="1"/>
  <c r="BP50" i="1"/>
  <c r="BH50" i="1"/>
  <c r="BC50" i="1"/>
  <c r="AX50" i="1"/>
  <c r="AS50" i="1"/>
  <c r="AP50" i="1"/>
  <c r="AM50" i="1"/>
  <c r="AL50" i="1"/>
  <c r="AI50" i="1"/>
  <c r="AE50" i="1"/>
  <c r="AB50" i="1"/>
  <c r="X50" i="1"/>
  <c r="U50" i="1"/>
  <c r="S50" i="1"/>
  <c r="P50" i="1"/>
  <c r="O50" i="1"/>
  <c r="BU49" i="1"/>
  <c r="BT49" i="1"/>
  <c r="BS49" i="1"/>
  <c r="BR49" i="1"/>
  <c r="BQ49" i="1"/>
  <c r="BP49" i="1"/>
  <c r="BH49" i="1"/>
  <c r="BC49" i="1"/>
  <c r="AX49" i="1"/>
  <c r="AS49" i="1"/>
  <c r="AP49" i="1"/>
  <c r="AM49" i="1"/>
  <c r="AL49" i="1"/>
  <c r="AI49" i="1"/>
  <c r="AE49" i="1"/>
  <c r="AB49" i="1"/>
  <c r="X49" i="1"/>
  <c r="U49" i="1"/>
  <c r="S49" i="1"/>
  <c r="P49" i="1"/>
  <c r="O49" i="1"/>
  <c r="BU48" i="1"/>
  <c r="BT48" i="1"/>
  <c r="BS48" i="1"/>
  <c r="BR48" i="1"/>
  <c r="BQ48" i="1"/>
  <c r="BP48" i="1"/>
  <c r="BH48" i="1"/>
  <c r="BC48" i="1"/>
  <c r="AX48" i="1"/>
  <c r="AS48" i="1"/>
  <c r="AP48" i="1"/>
  <c r="AM48" i="1"/>
  <c r="AL48" i="1"/>
  <c r="AI48" i="1"/>
  <c r="AE48" i="1"/>
  <c r="AB48" i="1"/>
  <c r="X48" i="1"/>
  <c r="U48" i="1"/>
  <c r="S48" i="1"/>
  <c r="P48" i="1"/>
  <c r="O48" i="1"/>
  <c r="BU47" i="1"/>
  <c r="BT47" i="1"/>
  <c r="BS47" i="1"/>
  <c r="BR47" i="1"/>
  <c r="BQ47" i="1"/>
  <c r="BP47" i="1"/>
  <c r="BH47" i="1"/>
  <c r="BC47" i="1"/>
  <c r="AX47" i="1"/>
  <c r="AS47" i="1"/>
  <c r="AP47" i="1"/>
  <c r="AM47" i="1"/>
  <c r="AL47" i="1"/>
  <c r="AI47" i="1"/>
  <c r="AE47" i="1"/>
  <c r="AB47" i="1"/>
  <c r="X47" i="1"/>
  <c r="U47" i="1"/>
  <c r="S47" i="1"/>
  <c r="P47" i="1"/>
  <c r="O47" i="1"/>
  <c r="BU46" i="1"/>
  <c r="BT46" i="1"/>
  <c r="BS46" i="1"/>
  <c r="BR46" i="1"/>
  <c r="BQ46" i="1"/>
  <c r="BP46" i="1"/>
  <c r="BH46" i="1"/>
  <c r="BC46" i="1"/>
  <c r="AX46" i="1"/>
  <c r="AS46" i="1"/>
  <c r="AP46" i="1"/>
  <c r="AM46" i="1"/>
  <c r="AL46" i="1"/>
  <c r="AE46" i="1"/>
  <c r="AB46" i="1"/>
  <c r="X46" i="1"/>
  <c r="S46" i="1"/>
  <c r="P46" i="1"/>
  <c r="O46" i="1"/>
  <c r="BU45" i="1"/>
  <c r="BT45" i="1"/>
  <c r="BS45" i="1"/>
  <c r="BR45" i="1"/>
  <c r="BQ45" i="1"/>
  <c r="BP45" i="1"/>
  <c r="BH45" i="1"/>
  <c r="BC45" i="1"/>
  <c r="AX45" i="1"/>
  <c r="AS45" i="1"/>
  <c r="AP45" i="1"/>
  <c r="AM45" i="1"/>
  <c r="AL45" i="1"/>
  <c r="AI45" i="1"/>
  <c r="AE45" i="1"/>
  <c r="AB45" i="1"/>
  <c r="X45" i="1"/>
  <c r="U45" i="1"/>
  <c r="S45" i="1"/>
  <c r="P45" i="1"/>
  <c r="O45" i="1"/>
  <c r="BU44" i="1"/>
  <c r="BT44" i="1"/>
  <c r="BS44" i="1"/>
  <c r="BR44" i="1"/>
  <c r="BQ44" i="1"/>
  <c r="BP44" i="1"/>
  <c r="BH44" i="1"/>
  <c r="BC44" i="1"/>
  <c r="AX44" i="1"/>
  <c r="AS44" i="1"/>
  <c r="AP44" i="1"/>
  <c r="AM44" i="1"/>
  <c r="AL44" i="1"/>
  <c r="AI44" i="1"/>
  <c r="AE44" i="1"/>
  <c r="AB44" i="1"/>
  <c r="X44" i="1"/>
  <c r="U44" i="1"/>
  <c r="S44" i="1"/>
  <c r="P44" i="1"/>
  <c r="O44" i="1"/>
  <c r="BU43" i="1"/>
  <c r="BT43" i="1"/>
  <c r="BS43" i="1"/>
  <c r="BR43" i="1"/>
  <c r="BQ43" i="1"/>
  <c r="BP43" i="1"/>
  <c r="BH43" i="1"/>
  <c r="BC43" i="1"/>
  <c r="AX43" i="1"/>
  <c r="AS43" i="1"/>
  <c r="AP43" i="1"/>
  <c r="AM43" i="1"/>
  <c r="AL43" i="1"/>
  <c r="AE43" i="1"/>
  <c r="AB43" i="1"/>
  <c r="X43" i="1"/>
  <c r="U43" i="1"/>
  <c r="S43" i="1"/>
  <c r="P43" i="1"/>
  <c r="O43" i="1"/>
  <c r="BU42" i="1"/>
  <c r="BT42" i="1"/>
  <c r="BS42" i="1"/>
  <c r="BR42" i="1"/>
  <c r="BQ42" i="1"/>
  <c r="BP42" i="1"/>
  <c r="BH42" i="1"/>
  <c r="BC42" i="1"/>
  <c r="AX42" i="1"/>
  <c r="AS42" i="1"/>
  <c r="AP42" i="1"/>
  <c r="AM42" i="1"/>
  <c r="AL42" i="1"/>
  <c r="AI42" i="1"/>
  <c r="AE42" i="1"/>
  <c r="AB42" i="1"/>
  <c r="X42" i="1"/>
  <c r="U42" i="1"/>
  <c r="S42" i="1"/>
  <c r="P42" i="1"/>
  <c r="O42" i="1"/>
  <c r="BU41" i="1"/>
  <c r="BT41" i="1"/>
  <c r="BS41" i="1"/>
  <c r="BR41" i="1"/>
  <c r="BQ41" i="1"/>
  <c r="BP41" i="1"/>
  <c r="BH41" i="1"/>
  <c r="BC41" i="1"/>
  <c r="AX41" i="1"/>
  <c r="AS41" i="1"/>
  <c r="AP41" i="1"/>
  <c r="AM41" i="1"/>
  <c r="AL41" i="1"/>
  <c r="AI41" i="1"/>
  <c r="AE41" i="1"/>
  <c r="AB41" i="1"/>
  <c r="X41" i="1"/>
  <c r="U41" i="1"/>
  <c r="S41" i="1"/>
  <c r="P41" i="1"/>
  <c r="O41" i="1"/>
  <c r="BU40" i="1"/>
  <c r="BT40" i="1"/>
  <c r="BS40" i="1"/>
  <c r="BR40" i="1"/>
  <c r="BQ40" i="1"/>
  <c r="BP40" i="1"/>
  <c r="BH40" i="1"/>
  <c r="BC40" i="1"/>
  <c r="AX40" i="1"/>
  <c r="AS40" i="1"/>
  <c r="AP40" i="1"/>
  <c r="AM40" i="1"/>
  <c r="AL40" i="1"/>
  <c r="AI40" i="1"/>
  <c r="AE40" i="1"/>
  <c r="AB40" i="1"/>
  <c r="X40" i="1"/>
  <c r="U40" i="1"/>
  <c r="S40" i="1"/>
  <c r="P40" i="1"/>
  <c r="O40" i="1"/>
  <c r="BU39" i="1"/>
  <c r="BT39" i="1"/>
  <c r="BS39" i="1"/>
  <c r="BR39" i="1"/>
  <c r="BQ39" i="1"/>
  <c r="BP39" i="1"/>
  <c r="BH39" i="1"/>
  <c r="BC39" i="1"/>
  <c r="AX39" i="1"/>
  <c r="AS39" i="1"/>
  <c r="AP39" i="1"/>
  <c r="AM39" i="1"/>
  <c r="AL39" i="1"/>
  <c r="AI39" i="1"/>
  <c r="AE39" i="1"/>
  <c r="AB39" i="1"/>
  <c r="X39" i="1"/>
  <c r="U39" i="1"/>
  <c r="S39" i="1"/>
  <c r="P39" i="1"/>
  <c r="O39" i="1"/>
  <c r="BU38" i="1"/>
  <c r="BT38" i="1"/>
  <c r="BS38" i="1"/>
  <c r="BR38" i="1"/>
  <c r="BQ38" i="1"/>
  <c r="BP38" i="1"/>
  <c r="BH38" i="1"/>
  <c r="BC38" i="1"/>
  <c r="AX38" i="1"/>
  <c r="AS38" i="1"/>
  <c r="AP38" i="1"/>
  <c r="AM38" i="1"/>
  <c r="AL38" i="1"/>
  <c r="AI38" i="1"/>
  <c r="AE38" i="1"/>
  <c r="AB38" i="1"/>
  <c r="X38" i="1"/>
  <c r="U38" i="1"/>
  <c r="S38" i="1"/>
  <c r="P38" i="1"/>
  <c r="O38" i="1"/>
  <c r="BU37" i="1"/>
  <c r="BT37" i="1"/>
  <c r="BS37" i="1"/>
  <c r="BR37" i="1"/>
  <c r="BQ37" i="1"/>
  <c r="BP37" i="1"/>
  <c r="BH37" i="1"/>
  <c r="BC37" i="1"/>
  <c r="AX37" i="1"/>
  <c r="AS37" i="1"/>
  <c r="AP37" i="1"/>
  <c r="AM37" i="1"/>
  <c r="AL37" i="1"/>
  <c r="AI37" i="1"/>
  <c r="AE37" i="1"/>
  <c r="AB37" i="1"/>
  <c r="X37" i="1"/>
  <c r="U37" i="1"/>
  <c r="S37" i="1"/>
  <c r="P37" i="1"/>
  <c r="O37" i="1"/>
  <c r="BU36" i="1"/>
  <c r="BT36" i="1"/>
  <c r="BS36" i="1"/>
  <c r="BR36" i="1"/>
  <c r="BQ36" i="1"/>
  <c r="BP36" i="1"/>
  <c r="BH36" i="1"/>
  <c r="BC36" i="1"/>
  <c r="AX36" i="1"/>
  <c r="AS36" i="1"/>
  <c r="AP36" i="1"/>
  <c r="AM36" i="1"/>
  <c r="AL36" i="1"/>
  <c r="AI36" i="1"/>
  <c r="AE36" i="1"/>
  <c r="AB36" i="1"/>
  <c r="X36" i="1"/>
  <c r="U36" i="1"/>
  <c r="S36" i="1"/>
  <c r="P36" i="1"/>
  <c r="O36" i="1"/>
  <c r="BU35" i="1"/>
  <c r="BT35" i="1"/>
  <c r="BS35" i="1"/>
  <c r="BR35" i="1"/>
  <c r="BQ35" i="1"/>
  <c r="BP35" i="1"/>
  <c r="BH35" i="1"/>
  <c r="BC35" i="1"/>
  <c r="AX35" i="1"/>
  <c r="AS35" i="1"/>
  <c r="AP35" i="1"/>
  <c r="AM35" i="1"/>
  <c r="AL35" i="1"/>
  <c r="AI35" i="1"/>
  <c r="AE35" i="1"/>
  <c r="AB35" i="1"/>
  <c r="X35" i="1"/>
  <c r="U35" i="1"/>
  <c r="S35" i="1"/>
  <c r="P35" i="1"/>
  <c r="O35" i="1"/>
  <c r="BU34" i="1"/>
  <c r="BT34" i="1"/>
  <c r="BS34" i="1"/>
  <c r="BR34" i="1"/>
  <c r="BQ34" i="1"/>
  <c r="BP34" i="1"/>
  <c r="BH34" i="1"/>
  <c r="BC34" i="1"/>
  <c r="AX34" i="1"/>
  <c r="AS34" i="1"/>
  <c r="AP34" i="1"/>
  <c r="AM34" i="1"/>
  <c r="AL34" i="1"/>
  <c r="AI34" i="1"/>
  <c r="AE34" i="1"/>
  <c r="AB34" i="1"/>
  <c r="X34" i="1"/>
  <c r="U34" i="1"/>
  <c r="S34" i="1"/>
  <c r="P34" i="1"/>
  <c r="O34" i="1"/>
  <c r="BU33" i="1"/>
  <c r="BT33" i="1"/>
  <c r="BS33" i="1"/>
  <c r="BR33" i="1"/>
  <c r="BQ33" i="1"/>
  <c r="BP33" i="1"/>
  <c r="BH33" i="1"/>
  <c r="BC33" i="1"/>
  <c r="AX33" i="1"/>
  <c r="AS33" i="1"/>
  <c r="AP33" i="1"/>
  <c r="AM33" i="1"/>
  <c r="AL33" i="1"/>
  <c r="AI33" i="1"/>
  <c r="AE33" i="1"/>
  <c r="AB33" i="1"/>
  <c r="X33" i="1"/>
  <c r="U33" i="1"/>
  <c r="S33" i="1"/>
  <c r="P33" i="1"/>
  <c r="O33" i="1"/>
  <c r="BU32" i="1"/>
  <c r="BT32" i="1"/>
  <c r="BS32" i="1"/>
  <c r="BR32" i="1"/>
  <c r="BQ32" i="1"/>
  <c r="BP32" i="1"/>
  <c r="BH32" i="1"/>
  <c r="BC32" i="1"/>
  <c r="AX32" i="1"/>
  <c r="AS32" i="1"/>
  <c r="AP32" i="1"/>
  <c r="AM32" i="1"/>
  <c r="AL32" i="1"/>
  <c r="AI32" i="1"/>
  <c r="AE32" i="1"/>
  <c r="AB32" i="1"/>
  <c r="X32" i="1"/>
  <c r="U32" i="1"/>
  <c r="S32" i="1"/>
  <c r="P32" i="1"/>
  <c r="O32" i="1"/>
  <c r="BU31" i="1"/>
  <c r="BT31" i="1"/>
  <c r="BS31" i="1"/>
  <c r="BR31" i="1"/>
  <c r="BQ31" i="1"/>
  <c r="BP31" i="1"/>
  <c r="BH31" i="1"/>
  <c r="BC31" i="1"/>
  <c r="AX31" i="1"/>
  <c r="AS31" i="1"/>
  <c r="AP31" i="1"/>
  <c r="AM31" i="1"/>
  <c r="AL31" i="1"/>
  <c r="AI31" i="1"/>
  <c r="AE31" i="1"/>
  <c r="AB31" i="1"/>
  <c r="X31" i="1"/>
  <c r="U31" i="1"/>
  <c r="S31" i="1"/>
  <c r="P31" i="1"/>
  <c r="O31" i="1"/>
  <c r="BU30" i="1"/>
  <c r="BT30" i="1"/>
  <c r="BS30" i="1"/>
  <c r="BR30" i="1"/>
  <c r="BQ30" i="1"/>
  <c r="BP30" i="1"/>
  <c r="BH30" i="1"/>
  <c r="BC30" i="1"/>
  <c r="AX30" i="1"/>
  <c r="AS30" i="1"/>
  <c r="AP30" i="1"/>
  <c r="AM30" i="1"/>
  <c r="AL30" i="1"/>
  <c r="AI30" i="1"/>
  <c r="AE30" i="1"/>
  <c r="AB30" i="1"/>
  <c r="X30" i="1"/>
  <c r="U30" i="1"/>
  <c r="S30" i="1"/>
  <c r="P30" i="1"/>
  <c r="O30" i="1"/>
  <c r="BU29" i="1"/>
  <c r="BT29" i="1"/>
  <c r="BS29" i="1"/>
  <c r="BR29" i="1"/>
  <c r="BQ29" i="1"/>
  <c r="BP29" i="1"/>
  <c r="BH29" i="1"/>
  <c r="BC29" i="1"/>
  <c r="AX29" i="1"/>
  <c r="AS29" i="1"/>
  <c r="AP29" i="1"/>
  <c r="AM29" i="1"/>
  <c r="AL29" i="1"/>
  <c r="AI29" i="1"/>
  <c r="AE29" i="1"/>
  <c r="AB29" i="1"/>
  <c r="X29" i="1"/>
  <c r="U29" i="1"/>
  <c r="S29" i="1"/>
  <c r="P29" i="1"/>
  <c r="O29" i="1"/>
  <c r="BU28" i="1"/>
  <c r="BT28" i="1"/>
  <c r="BS28" i="1"/>
  <c r="BR28" i="1"/>
  <c r="BQ28" i="1"/>
  <c r="BP28" i="1"/>
  <c r="BH28" i="1"/>
  <c r="BC28" i="1"/>
  <c r="AX28" i="1"/>
  <c r="AS28" i="1"/>
  <c r="AP28" i="1"/>
  <c r="AM28" i="1"/>
  <c r="AL28" i="1"/>
  <c r="AI28" i="1"/>
  <c r="AE28" i="1"/>
  <c r="AB28" i="1"/>
  <c r="X28" i="1"/>
  <c r="U28" i="1"/>
  <c r="S28" i="1"/>
  <c r="P28" i="1"/>
  <c r="O28" i="1"/>
  <c r="BU27" i="1"/>
  <c r="BT27" i="1"/>
  <c r="BS27" i="1"/>
  <c r="BR27" i="1"/>
  <c r="BQ27" i="1"/>
  <c r="BP27" i="1"/>
  <c r="BH27" i="1"/>
  <c r="BC27" i="1"/>
  <c r="AX27" i="1"/>
  <c r="AS27" i="1"/>
  <c r="AP27" i="1"/>
  <c r="AM27" i="1"/>
  <c r="AL27" i="1"/>
  <c r="AI27" i="1"/>
  <c r="AE27" i="1"/>
  <c r="AB27" i="1"/>
  <c r="X27" i="1"/>
  <c r="U27" i="1"/>
  <c r="S27" i="1"/>
  <c r="P27" i="1"/>
  <c r="O27" i="1"/>
  <c r="BU26" i="1"/>
  <c r="BT26" i="1"/>
  <c r="BS26" i="1"/>
  <c r="BR26" i="1"/>
  <c r="BQ26" i="1"/>
  <c r="BP26" i="1"/>
  <c r="BH26" i="1"/>
  <c r="BC26" i="1"/>
  <c r="AX26" i="1"/>
  <c r="AS26" i="1"/>
  <c r="AP26" i="1"/>
  <c r="AM26" i="1"/>
  <c r="AL26" i="1"/>
  <c r="AI26" i="1"/>
  <c r="AE26" i="1"/>
  <c r="AB26" i="1"/>
  <c r="X26" i="1"/>
  <c r="U26" i="1"/>
  <c r="S26" i="1"/>
  <c r="P26" i="1"/>
  <c r="O26" i="1"/>
  <c r="BU25" i="1"/>
  <c r="BT25" i="1"/>
  <c r="BS25" i="1"/>
  <c r="BR25" i="1"/>
  <c r="BQ25" i="1"/>
  <c r="BP25" i="1"/>
  <c r="BH25" i="1"/>
  <c r="BC25" i="1"/>
  <c r="AX25" i="1"/>
  <c r="AS25" i="1"/>
  <c r="AP25" i="1"/>
  <c r="AM25" i="1"/>
  <c r="AL25" i="1"/>
  <c r="AI25" i="1"/>
  <c r="AE25" i="1"/>
  <c r="AB25" i="1"/>
  <c r="X25" i="1"/>
  <c r="U25" i="1"/>
  <c r="S25" i="1"/>
  <c r="P25" i="1"/>
  <c r="O25" i="1"/>
  <c r="BU24" i="1"/>
  <c r="BT24" i="1"/>
  <c r="BS24" i="1"/>
  <c r="BR24" i="1"/>
  <c r="BQ24" i="1"/>
  <c r="BP24" i="1"/>
  <c r="BH24" i="1"/>
  <c r="BC24" i="1"/>
  <c r="AX24" i="1"/>
  <c r="AS24" i="1"/>
  <c r="AP24" i="1"/>
  <c r="AM24" i="1"/>
  <c r="AL24" i="1"/>
  <c r="AI24" i="1"/>
  <c r="AE24" i="1"/>
  <c r="AB24" i="1"/>
  <c r="X24" i="1"/>
  <c r="U24" i="1"/>
  <c r="S24" i="1"/>
  <c r="P24" i="1"/>
  <c r="O24" i="1"/>
  <c r="BU23" i="1"/>
  <c r="BT23" i="1"/>
  <c r="BS23" i="1"/>
  <c r="BR23" i="1"/>
  <c r="BQ23" i="1"/>
  <c r="BP23" i="1"/>
  <c r="BH23" i="1"/>
  <c r="BC23" i="1"/>
  <c r="AX23" i="1"/>
  <c r="AS23" i="1"/>
  <c r="AP23" i="1"/>
  <c r="AM23" i="1"/>
  <c r="AL23" i="1"/>
  <c r="AI23" i="1"/>
  <c r="AE23" i="1"/>
  <c r="AB23" i="1"/>
  <c r="X23" i="1"/>
  <c r="U23" i="1"/>
  <c r="S23" i="1"/>
  <c r="P23" i="1"/>
  <c r="O23" i="1"/>
  <c r="BU22" i="1"/>
  <c r="BT22" i="1"/>
  <c r="BS22" i="1"/>
  <c r="BR22" i="1"/>
  <c r="BQ22" i="1"/>
  <c r="BP22" i="1"/>
  <c r="BH22" i="1"/>
  <c r="BC22" i="1"/>
  <c r="AX22" i="1"/>
  <c r="AS22" i="1"/>
  <c r="AP22" i="1"/>
  <c r="AM22" i="1"/>
  <c r="AL22" i="1"/>
  <c r="AI22" i="1"/>
  <c r="AE22" i="1"/>
  <c r="AB22" i="1"/>
  <c r="X22" i="1"/>
  <c r="U22" i="1"/>
  <c r="S22" i="1"/>
  <c r="P22" i="1"/>
  <c r="O22" i="1"/>
  <c r="BU21" i="1"/>
  <c r="BT21" i="1"/>
  <c r="BS21" i="1"/>
  <c r="BR21" i="1"/>
  <c r="BQ21" i="1"/>
  <c r="BP21" i="1"/>
  <c r="BH21" i="1"/>
  <c r="BC21" i="1"/>
  <c r="AX21" i="1"/>
  <c r="AS21" i="1"/>
  <c r="AP21" i="1"/>
  <c r="AM21" i="1"/>
  <c r="AL21" i="1"/>
  <c r="AI21" i="1"/>
  <c r="AE21" i="1"/>
  <c r="AB21" i="1"/>
  <c r="X21" i="1"/>
  <c r="U21" i="1"/>
  <c r="S21" i="1"/>
  <c r="P21" i="1"/>
  <c r="O21" i="1"/>
  <c r="BU20" i="1"/>
  <c r="BT20" i="1"/>
  <c r="BS20" i="1"/>
  <c r="BR20" i="1"/>
  <c r="BQ20" i="1"/>
  <c r="BP20" i="1"/>
  <c r="BH20" i="1"/>
  <c r="BC20" i="1"/>
  <c r="AX20" i="1"/>
  <c r="AS20" i="1"/>
  <c r="AP20" i="1"/>
  <c r="AM20" i="1"/>
  <c r="AL20" i="1"/>
  <c r="AI20" i="1"/>
  <c r="AE20" i="1"/>
  <c r="AB20" i="1"/>
  <c r="X20" i="1"/>
  <c r="U20" i="1"/>
  <c r="S20" i="1"/>
  <c r="P20" i="1"/>
  <c r="O20" i="1"/>
  <c r="BU19" i="1"/>
  <c r="BT19" i="1"/>
  <c r="BS19" i="1"/>
  <c r="BR19" i="1"/>
  <c r="BQ19" i="1"/>
  <c r="BP19" i="1"/>
  <c r="BH19" i="1"/>
  <c r="BC19" i="1"/>
  <c r="AX19" i="1"/>
  <c r="AS19" i="1"/>
  <c r="AP19" i="1"/>
  <c r="AM19" i="1"/>
  <c r="AL19" i="1"/>
  <c r="AI19" i="1"/>
  <c r="AE19" i="1"/>
  <c r="AB19" i="1"/>
  <c r="X19" i="1"/>
  <c r="U19" i="1"/>
  <c r="S19" i="1"/>
  <c r="P19" i="1"/>
  <c r="O19" i="1"/>
  <c r="BU18" i="1"/>
  <c r="BT18" i="1"/>
  <c r="BS18" i="1"/>
  <c r="BR18" i="1"/>
  <c r="BQ18" i="1"/>
  <c r="BP18" i="1"/>
  <c r="BH18" i="1"/>
  <c r="BC18" i="1"/>
  <c r="AX18" i="1"/>
  <c r="AS18" i="1"/>
  <c r="AP18" i="1"/>
  <c r="AM18" i="1"/>
  <c r="AL18" i="1"/>
  <c r="AI18" i="1"/>
  <c r="AE18" i="1"/>
  <c r="AB18" i="1"/>
  <c r="X18" i="1"/>
  <c r="U18" i="1"/>
  <c r="S18" i="1"/>
  <c r="P18" i="1"/>
  <c r="O18" i="1"/>
  <c r="BU17" i="1"/>
  <c r="BT17" i="1"/>
  <c r="BS17" i="1"/>
  <c r="BR17" i="1"/>
  <c r="BQ17" i="1"/>
  <c r="BP17" i="1"/>
  <c r="BH17" i="1"/>
  <c r="BC17" i="1"/>
  <c r="AX17" i="1"/>
  <c r="AS17" i="1"/>
  <c r="AP17" i="1"/>
  <c r="AM17" i="1"/>
  <c r="AL17" i="1"/>
  <c r="AI17" i="1"/>
  <c r="AE17" i="1"/>
  <c r="AB17" i="1"/>
  <c r="X17" i="1"/>
  <c r="U17" i="1"/>
  <c r="S17" i="1"/>
  <c r="P17" i="1"/>
  <c r="O17" i="1"/>
  <c r="BU16" i="1"/>
  <c r="BT16" i="1"/>
  <c r="BS16" i="1"/>
  <c r="BR16" i="1"/>
  <c r="BQ16" i="1"/>
  <c r="BP16" i="1"/>
  <c r="BH16" i="1"/>
  <c r="BC16" i="1"/>
  <c r="AX16" i="1"/>
  <c r="AS16" i="1"/>
  <c r="AP16" i="1"/>
  <c r="AM16" i="1"/>
  <c r="AL16" i="1"/>
  <c r="AI16" i="1"/>
  <c r="AE16" i="1"/>
  <c r="AB16" i="1"/>
  <c r="X16" i="1"/>
  <c r="U16" i="1"/>
  <c r="S16" i="1"/>
  <c r="P16" i="1"/>
  <c r="O16" i="1"/>
  <c r="BU15" i="1"/>
  <c r="BT15" i="1"/>
  <c r="BS15" i="1"/>
  <c r="BR15" i="1"/>
  <c r="BQ15" i="1"/>
  <c r="BP15" i="1"/>
  <c r="BH15" i="1"/>
  <c r="BC15" i="1"/>
  <c r="AX15" i="1"/>
  <c r="AS15" i="1"/>
  <c r="AP15" i="1"/>
  <c r="AM15" i="1"/>
  <c r="AL15" i="1"/>
  <c r="AI15" i="1"/>
  <c r="AE15" i="1"/>
  <c r="AB15" i="1"/>
  <c r="X15" i="1"/>
  <c r="U15" i="1"/>
  <c r="S15" i="1"/>
  <c r="P15" i="1"/>
  <c r="O15" i="1"/>
  <c r="BU14" i="1"/>
  <c r="BT14" i="1"/>
  <c r="BS14" i="1"/>
  <c r="BR14" i="1"/>
  <c r="BQ14" i="1"/>
  <c r="BP14" i="1"/>
  <c r="BH14" i="1"/>
  <c r="BC14" i="1"/>
  <c r="AX14" i="1"/>
  <c r="AS14" i="1"/>
  <c r="AP14" i="1"/>
  <c r="AM14" i="1"/>
  <c r="AL14" i="1"/>
  <c r="AI14" i="1"/>
  <c r="AE14" i="1"/>
  <c r="AB14" i="1"/>
  <c r="X14" i="1"/>
  <c r="U14" i="1"/>
  <c r="S14" i="1"/>
  <c r="P14" i="1"/>
  <c r="O14" i="1"/>
  <c r="BU13" i="1"/>
  <c r="BT13" i="1"/>
  <c r="BS13" i="1"/>
  <c r="BR13" i="1"/>
  <c r="BQ13" i="1"/>
  <c r="BP13" i="1"/>
  <c r="BH13" i="1"/>
  <c r="BC13" i="1"/>
  <c r="AX13" i="1"/>
  <c r="AS13" i="1"/>
  <c r="AP13" i="1"/>
  <c r="AM13" i="1"/>
  <c r="AL13" i="1"/>
  <c r="AI13" i="1"/>
  <c r="AE13" i="1"/>
  <c r="AB13" i="1"/>
  <c r="X13" i="1"/>
  <c r="U13" i="1"/>
  <c r="S13" i="1"/>
  <c r="P13" i="1"/>
  <c r="O13" i="1"/>
  <c r="BU12" i="1"/>
  <c r="BT12" i="1"/>
  <c r="BS12" i="1"/>
  <c r="BR12" i="1"/>
  <c r="BQ12" i="1"/>
  <c r="BP12" i="1"/>
  <c r="BH12" i="1"/>
  <c r="BC12" i="1"/>
  <c r="AX12" i="1"/>
  <c r="AS12" i="1"/>
  <c r="AP12" i="1"/>
  <c r="AM12" i="1"/>
  <c r="AL12" i="1"/>
  <c r="AI12" i="1"/>
  <c r="AE12" i="1"/>
  <c r="AB12" i="1"/>
  <c r="X12" i="1"/>
  <c r="U12" i="1"/>
  <c r="S12" i="1"/>
  <c r="P12" i="1"/>
  <c r="O12" i="1"/>
  <c r="BU11" i="1"/>
  <c r="BT11" i="1"/>
  <c r="BS11" i="1"/>
  <c r="BR11" i="1"/>
  <c r="BQ11" i="1"/>
  <c r="BP11" i="1"/>
  <c r="BH11" i="1"/>
  <c r="BC11" i="1"/>
  <c r="AX11" i="1"/>
  <c r="AS11" i="1"/>
  <c r="AP11" i="1"/>
  <c r="AM11" i="1"/>
  <c r="AL11" i="1"/>
  <c r="AI11" i="1"/>
  <c r="AE11" i="1"/>
  <c r="AB11" i="1"/>
  <c r="X11" i="1"/>
  <c r="U11" i="1"/>
  <c r="S11" i="1"/>
  <c r="P11" i="1"/>
  <c r="O11" i="1"/>
  <c r="BU10" i="1"/>
  <c r="BT10" i="1"/>
  <c r="BS10" i="1"/>
  <c r="BR10" i="1"/>
  <c r="BQ10" i="1"/>
  <c r="BP10" i="1"/>
  <c r="BH10" i="1"/>
  <c r="BC10" i="1"/>
  <c r="AX10" i="1"/>
  <c r="AS10" i="1"/>
  <c r="AP10" i="1"/>
  <c r="AM10" i="1"/>
  <c r="AL10" i="1"/>
  <c r="AI10" i="1"/>
  <c r="AE10" i="1"/>
  <c r="AB10" i="1"/>
  <c r="X10" i="1"/>
  <c r="U10" i="1"/>
  <c r="S10" i="1"/>
  <c r="P10" i="1"/>
  <c r="O10" i="1"/>
  <c r="BU9" i="1"/>
  <c r="BT9" i="1"/>
  <c r="BS9" i="1"/>
  <c r="BR9" i="1"/>
  <c r="BQ9" i="1"/>
  <c r="BP9" i="1"/>
  <c r="BH9" i="1"/>
  <c r="BC9" i="1"/>
  <c r="AX9" i="1"/>
  <c r="AS9" i="1"/>
  <c r="AP9" i="1"/>
  <c r="AM9" i="1"/>
  <c r="AL9" i="1"/>
  <c r="AI9" i="1"/>
  <c r="AE9" i="1"/>
  <c r="AB9" i="1"/>
  <c r="X9" i="1"/>
  <c r="U9" i="1"/>
  <c r="S9" i="1"/>
  <c r="P9" i="1"/>
  <c r="O9" i="1"/>
  <c r="BU8" i="1"/>
  <c r="BT8" i="1"/>
  <c r="BS8" i="1"/>
  <c r="BR8" i="1"/>
  <c r="BQ8" i="1"/>
  <c r="BP8" i="1"/>
  <c r="BH8" i="1"/>
  <c r="BC8" i="1"/>
  <c r="AX8" i="1"/>
  <c r="AS8" i="1"/>
  <c r="AP8" i="1"/>
  <c r="AM8" i="1"/>
  <c r="AL8" i="1"/>
  <c r="AI8" i="1"/>
  <c r="AE8" i="1"/>
  <c r="AB8" i="1"/>
  <c r="X8" i="1"/>
  <c r="U8" i="1"/>
  <c r="S8" i="1"/>
  <c r="P8" i="1"/>
  <c r="O8" i="1"/>
  <c r="BU7" i="1"/>
  <c r="BT7" i="1"/>
  <c r="BS7" i="1"/>
  <c r="BR7" i="1"/>
  <c r="BQ7" i="1"/>
  <c r="BP7" i="1"/>
  <c r="BH7" i="1"/>
  <c r="BC7" i="1"/>
  <c r="AX7" i="1"/>
  <c r="AS7" i="1"/>
  <c r="AP7" i="1"/>
  <c r="AM7" i="1"/>
  <c r="AL7" i="1"/>
  <c r="AI7" i="1"/>
  <c r="AE7" i="1"/>
  <c r="AB7" i="1"/>
  <c r="X7" i="1"/>
  <c r="U7" i="1"/>
  <c r="S7" i="1"/>
  <c r="P7" i="1"/>
  <c r="O7" i="1"/>
  <c r="BU6" i="1"/>
  <c r="BT6" i="1"/>
  <c r="BS6" i="1"/>
  <c r="BR6" i="1"/>
  <c r="BQ6" i="1"/>
  <c r="BP6" i="1"/>
  <c r="BH6" i="1"/>
  <c r="BC6" i="1"/>
  <c r="AX6" i="1"/>
  <c r="AS6" i="1"/>
  <c r="AP6" i="1"/>
  <c r="AM6" i="1"/>
  <c r="AL6" i="1"/>
  <c r="AI6" i="1"/>
  <c r="AE6" i="1"/>
  <c r="AB6" i="1"/>
  <c r="X6" i="1"/>
  <c r="U6" i="1"/>
  <c r="S6" i="1"/>
  <c r="P6" i="1"/>
  <c r="O6" i="1"/>
  <c r="BR5" i="1"/>
  <c r="BQ5" i="1"/>
  <c r="BP5" i="1"/>
  <c r="BH5" i="1"/>
  <c r="BC5" i="1"/>
  <c r="AX5" i="1"/>
  <c r="AU5" i="1"/>
  <c r="AS5" i="1"/>
  <c r="AP5" i="1"/>
  <c r="AM5" i="1"/>
  <c r="AL5" i="1"/>
  <c r="AI5" i="1"/>
  <c r="AE5" i="1"/>
  <c r="Z5" i="1"/>
  <c r="X5" i="1"/>
  <c r="W5" i="1"/>
  <c r="U5" i="1"/>
  <c r="S5" i="1"/>
  <c r="P5" i="1"/>
  <c r="O5" i="1"/>
  <c r="J5" i="1"/>
</calcChain>
</file>

<file path=xl/sharedStrings.xml><?xml version="1.0" encoding="utf-8"?>
<sst xmlns="http://schemas.openxmlformats.org/spreadsheetml/2006/main" count="3376" uniqueCount="1515">
  <si>
    <t>德育素质分（10%）</t>
  </si>
  <si>
    <t>智育素质分（60%）</t>
  </si>
  <si>
    <t>体育素质分T（8%）</t>
  </si>
  <si>
    <t>美育素质分M（5分）</t>
  </si>
  <si>
    <t>劳育素质分L（5%）</t>
  </si>
  <si>
    <t>创新与实践素质C（12%）</t>
  </si>
  <si>
    <t>综合分总分</t>
  </si>
  <si>
    <t>智育排名</t>
  </si>
  <si>
    <t>专业综合分排名</t>
  </si>
  <si>
    <t>年级综合分排名</t>
  </si>
  <si>
    <t>班级</t>
  </si>
  <si>
    <t>姓名</t>
  </si>
  <si>
    <t>学号</t>
  </si>
  <si>
    <t>基本评定积分
D1（6%）</t>
  </si>
  <si>
    <t>记实加减分D2（4%）</t>
  </si>
  <si>
    <t>德育素质（年级填写）
总得分(10%)</t>
  </si>
  <si>
    <t>德育素质等级</t>
  </si>
  <si>
    <t>平均绩点</t>
  </si>
  <si>
    <t>智育素质
折后分(60%)</t>
  </si>
  <si>
    <t>体育课或体质健康测试学年平均成绩</t>
  </si>
  <si>
    <t>体育课成绩得分T1(5%)</t>
  </si>
  <si>
    <t>课外体育活动项目</t>
  </si>
  <si>
    <t>课外体育活动得分T2(3%)</t>
  </si>
  <si>
    <t>体育素质
总得分T（8%）</t>
  </si>
  <si>
    <t>文化艺术类赛事</t>
  </si>
  <si>
    <t>赛事总分
M1</t>
  </si>
  <si>
    <r>
      <rPr>
        <b/>
        <sz val="10"/>
        <color rgb="FF000000"/>
        <rFont val="宋体"/>
        <family val="3"/>
        <charset val="134"/>
      </rPr>
      <t>文化艺术实践课</t>
    </r>
    <r>
      <rPr>
        <b/>
        <sz val="10"/>
        <color rgb="FF000000"/>
        <rFont val="宋体"/>
        <family val="3"/>
        <charset val="134"/>
      </rPr>
      <t xml:space="preserve">
（通识课人文情怀、艺术修养）</t>
    </r>
  </si>
  <si>
    <r>
      <rPr>
        <b/>
        <sz val="10"/>
        <color rgb="FF000000"/>
        <rFont val="宋体"/>
        <family val="3"/>
        <charset val="134"/>
      </rPr>
      <t>实践课得分</t>
    </r>
    <r>
      <rPr>
        <b/>
        <sz val="10"/>
        <color rgb="FF000000"/>
        <rFont val="宋体"/>
        <family val="3"/>
        <charset val="134"/>
      </rPr>
      <t xml:space="preserve">
M2（2%）</t>
    </r>
  </si>
  <si>
    <t>参加校内外艺术文化活动
（团委认定，每次0.25分）</t>
  </si>
  <si>
    <t>校内外艺术文化活动得分
M3（1%）</t>
  </si>
  <si>
    <t>美育素质
总得分M(5%)</t>
  </si>
  <si>
    <t>日常劳动分L1（年级填写）</t>
  </si>
  <si>
    <t>志愿服务分L2</t>
  </si>
  <si>
    <t>实习实训分L3</t>
  </si>
  <si>
    <t>劳育素质
总得分L(5%)</t>
  </si>
  <si>
    <t>创新创业素质得分C1</t>
  </si>
  <si>
    <t>社会实践活动C2</t>
  </si>
  <si>
    <t>社会工作能力C3</t>
  </si>
  <si>
    <t>创新与实践素质
总得分C（12%）</t>
  </si>
  <si>
    <t>集体评定等级2%（年级填写）</t>
  </si>
  <si>
    <t>社会责任记实2%</t>
  </si>
  <si>
    <t>寝室卫生分数
80以上周数</t>
  </si>
  <si>
    <t>总周数</t>
  </si>
  <si>
    <t>寝室卫生分数
60以下周数</t>
  </si>
  <si>
    <t>日常劳动得分L1</t>
  </si>
  <si>
    <t>校级组织志愿工时</t>
  </si>
  <si>
    <t>普通志愿工时</t>
  </si>
  <si>
    <t>志愿服务总工时</t>
  </si>
  <si>
    <t>志愿服务工时折后分
（限2%）</t>
  </si>
  <si>
    <t>志愿服务表彰</t>
  </si>
  <si>
    <t>志愿服务表彰得分</t>
  </si>
  <si>
    <t>志愿服务得分L2</t>
  </si>
  <si>
    <t>技能与专业证书</t>
  </si>
  <si>
    <t>技能与专业证书得分L3</t>
  </si>
  <si>
    <t>专业赛事</t>
  </si>
  <si>
    <t>专业赛事得分</t>
  </si>
  <si>
    <t>基础赛事</t>
  </si>
  <si>
    <t>基础赛事得分</t>
  </si>
  <si>
    <t>赛事
总得分</t>
  </si>
  <si>
    <t>科研项目</t>
  </si>
  <si>
    <t>科研项目总分</t>
  </si>
  <si>
    <t>专利、软著、作品</t>
  </si>
  <si>
    <t>专利、软著、作品得分</t>
  </si>
  <si>
    <t>团队考核表彰</t>
  </si>
  <si>
    <t>团队考核表彰加分</t>
  </si>
  <si>
    <t>个人考核表彰</t>
  </si>
  <si>
    <t>个人考核表彰加分</t>
  </si>
  <si>
    <t>社会实践活动得分C2</t>
  </si>
  <si>
    <t>考核加分</t>
  </si>
  <si>
    <t>表彰、奖项加分</t>
  </si>
  <si>
    <t>得分</t>
  </si>
  <si>
    <t>各类党团组织、社团评比</t>
  </si>
  <si>
    <t>社会工作能力得分C3</t>
  </si>
  <si>
    <t>班级评定等级</t>
  </si>
  <si>
    <t>班级评定等级赋分</t>
  </si>
  <si>
    <t>文明寝室创建获奖</t>
  </si>
  <si>
    <t>寝室获奖赋分</t>
  </si>
  <si>
    <t>党团、班级、思想政治等通报表扬（限4次）</t>
  </si>
  <si>
    <t>通报表扬I类加分</t>
  </si>
  <si>
    <t>见义勇为、公益等通报表扬</t>
  </si>
  <si>
    <t>通报表扬II类加分</t>
  </si>
  <si>
    <t>违纪违规（年级填写）</t>
  </si>
  <si>
    <t>违纪违规扣分</t>
  </si>
  <si>
    <t>社会责任记实总得分</t>
  </si>
  <si>
    <t>上学期</t>
  </si>
  <si>
    <t>下学期</t>
  </si>
  <si>
    <t>考核总分</t>
  </si>
  <si>
    <t>demo</t>
  </si>
  <si>
    <t>A</t>
  </si>
  <si>
    <t>/</t>
  </si>
  <si>
    <t>校级XXXX通报表扬+0.25；院级xxxx通报表扬（成员）+0.1*0.75</t>
  </si>
  <si>
    <t>良好</t>
  </si>
  <si>
    <t>校新生杯三棋赛国际象棋组三等奖（4/8）+0.3；院新生篮球赛团体三等奖（3/3）+ +0.2*0.5</t>
  </si>
  <si>
    <t>“FLY杯”校级新生英文演讲赛 二等奖+0.4;第三届“红歌嘹亮”合唱比赛校级二等奖（团体）+0.4*0.5;</t>
  </si>
  <si>
    <t>二星级志愿者+0.25*2;校优秀青年志愿者+0.5</t>
  </si>
  <si>
    <t>四级+0.2；六级+0.3</t>
  </si>
  <si>
    <t>卡尔马克思杯校二等奖+0.6；浙江工业大学智能车新生赛一等奖+1；中国机器人大赛省级一等奖（4/5）+3*0.8</t>
  </si>
  <si>
    <t>2023年浙江省高等数学竞赛三等奖+0.4</t>
  </si>
  <si>
    <t>省新苗项目负责人立项+1.5*0.5；国创立项第二+0.75*0.5</t>
  </si>
  <si>
    <t>发明专利授权一作+1</t>
  </si>
  <si>
    <t>数字浙江·文脉数承队员，校级精品队员+0.2</t>
  </si>
  <si>
    <t>院大学生发展中心成员B+0.5*0.2;</t>
  </si>
  <si>
    <t>院大学生发展中心成员A+0.75;团支书B+1</t>
  </si>
  <si>
    <t>蓝色精英优秀学员+0.1</t>
  </si>
  <si>
    <r>
      <rPr>
        <sz val="11"/>
        <color rgb="FFFF0000"/>
        <rFont val="宋体"/>
        <family val="3"/>
        <charset val="134"/>
      </rPr>
      <t>团日活动二等奖负责人</t>
    </r>
    <r>
      <rPr>
        <sz val="11"/>
        <color rgb="FFFF0000"/>
        <rFont val="Times New Roman"/>
        <family val="1"/>
      </rPr>
      <t>+0.2</t>
    </r>
    <r>
      <rPr>
        <sz val="11"/>
        <color rgb="FFFF0000"/>
        <rFont val="宋体"/>
        <family val="3"/>
        <charset val="134"/>
      </rPr>
      <t>；团日活动三等奖负责人</t>
    </r>
    <r>
      <rPr>
        <sz val="11"/>
        <color rgb="FFFF0000"/>
        <rFont val="Liberation Sans"/>
        <family val="1"/>
      </rPr>
      <t>+0.15</t>
    </r>
  </si>
  <si>
    <t>电气工程及其自动化2101</t>
  </si>
  <si>
    <t>安也秋</t>
  </si>
  <si>
    <t>202103170101</t>
  </si>
  <si>
    <t>B</t>
  </si>
  <si>
    <t>2023全国高数竞赛一等奖+1.2；</t>
  </si>
  <si>
    <t>校示范团支部成员+0.3</t>
  </si>
  <si>
    <t>蔡晟昊</t>
  </si>
  <si>
    <t>202105100201</t>
  </si>
  <si>
    <t>学院足球队+0.25</t>
  </si>
  <si>
    <t>陈佳豪</t>
  </si>
  <si>
    <t>202103170303</t>
  </si>
  <si>
    <t>陈康</t>
  </si>
  <si>
    <t>202105100113</t>
  </si>
  <si>
    <t>陈伟明</t>
  </si>
  <si>
    <t>202105100527</t>
  </si>
  <si>
    <t>董雨烨</t>
  </si>
  <si>
    <t>202105100420</t>
  </si>
  <si>
    <t>计算机二级+0.3;英语六级+0.3（未提供历年成绩）；雅思6.0+0.3</t>
  </si>
  <si>
    <t>高祎卓</t>
  </si>
  <si>
    <t>202105100505</t>
  </si>
  <si>
    <t>院级最美寝室+0.25</t>
  </si>
  <si>
    <t>浙江工业大学建校70周年校庆晚会校级通报表扬+0.25；浙工大亚运会志愿者通报表扬+0.25；体测表扬+0.1*2</t>
  </si>
  <si>
    <t>四星志愿者+4*0.25；校优秀小青荷+0.5</t>
  </si>
  <si>
    <t>第三届电气电工工程创新大赛省二等奖+0.5</t>
  </si>
  <si>
    <t>四类会议论文（二作）</t>
  </si>
  <si>
    <t>心理委员B+0.5;</t>
  </si>
  <si>
    <t>院优秀团员+0.2</t>
  </si>
  <si>
    <r>
      <rPr>
        <sz val="10"/>
        <color rgb="FF000000"/>
        <rFont val="宋体"/>
        <family val="3"/>
        <charset val="134"/>
      </rPr>
      <t>校示范团支部成员+0.3；</t>
    </r>
    <r>
      <rPr>
        <sz val="10"/>
        <color rgb="FFFF0000"/>
        <rFont val="宋体"/>
        <family val="3"/>
        <charset val="134"/>
      </rPr>
      <t>院级优秀党支部+0.05</t>
    </r>
  </si>
  <si>
    <t>郭俊基</t>
  </si>
  <si>
    <t>202105100117</t>
  </si>
  <si>
    <t>调宣委员B+0.5;</t>
  </si>
  <si>
    <t>郭子涵</t>
  </si>
  <si>
    <t>202105100307</t>
  </si>
  <si>
    <t>韩慧欣</t>
  </si>
  <si>
    <t>202105100205</t>
  </si>
  <si>
    <t>体测表扬+0.1*2</t>
  </si>
  <si>
    <t>何杰</t>
  </si>
  <si>
    <t>201806110803</t>
  </si>
  <si>
    <t>2023浙江省物理理论竞赛三等奖+0.4；</t>
  </si>
  <si>
    <t>何俊榆</t>
  </si>
  <si>
    <t>202105490308</t>
  </si>
  <si>
    <t>黄哲宇</t>
  </si>
  <si>
    <t>202105100119</t>
  </si>
  <si>
    <t>文体委员B+0.5;</t>
  </si>
  <si>
    <t>孔维新</t>
  </si>
  <si>
    <t>202105100507</t>
  </si>
  <si>
    <t>浙工大亚运会志愿者通报表扬+0.25</t>
  </si>
  <si>
    <t>生活委员A+0.75;</t>
  </si>
  <si>
    <t>李崇庆</t>
  </si>
  <si>
    <t>202105030713</t>
  </si>
  <si>
    <t>第三届电气电工工程创新大赛省二等奖+0.5*0.8</t>
  </si>
  <si>
    <t>林翰航</t>
  </si>
  <si>
    <t>202105100426</t>
  </si>
  <si>
    <t>刘佳臻</t>
  </si>
  <si>
    <t>202105100508</t>
  </si>
  <si>
    <t>校级校庆通报表扬+0.25；校级亚运会志愿者通报表扬+0.25</t>
  </si>
  <si>
    <t>院级优秀青年志愿者+0.25；浙江省机器人竞赛优秀志愿者（校级）+0.5；五星级志愿者+0.25*3（之前二星）；校十佳志愿者+0.5；校优秀小青荷+0.5</t>
  </si>
  <si>
    <t>第十六届“运河杯”大学生创业大赛校铜奖+0.4；</t>
  </si>
  <si>
    <t>数字浙江·文脉数承队长，校优秀团队+0.2；校级优秀调研报告（以院级优秀团队加分）+0.2；</t>
  </si>
  <si>
    <t>社会实践先进个人+0.5</t>
  </si>
  <si>
    <t>团委副书记A+2.25；资助委员A+0.75*0.2;</t>
  </si>
  <si>
    <t>校级优秀团干+0.5；</t>
  </si>
  <si>
    <t>刘耀如</t>
  </si>
  <si>
    <t>202105100509</t>
  </si>
  <si>
    <t>钱泽</t>
  </si>
  <si>
    <t>202105100510</t>
  </si>
  <si>
    <t>学习委员A+0.75;</t>
  </si>
  <si>
    <t>沈嘉豪</t>
  </si>
  <si>
    <t>202105100511</t>
  </si>
  <si>
    <t>沈利康</t>
  </si>
  <si>
    <t>202105100512</t>
  </si>
  <si>
    <t>二星级志愿者+0.25*2；浙江省机器人竞赛优秀志愿者（校级）+0.5</t>
  </si>
  <si>
    <t>校级优秀团队成员+0.1，校级优秀调研报告（以院级优秀团队加分）+0.1</t>
  </si>
  <si>
    <t>学生会主席团A+2.25；班长A+1.25*0.2;</t>
  </si>
  <si>
    <t>王尔逊</t>
  </si>
  <si>
    <t>202105100514</t>
  </si>
  <si>
    <t>吴华敏</t>
  </si>
  <si>
    <t>202105100517</t>
  </si>
  <si>
    <t>四星志愿者+4*0.25</t>
  </si>
  <si>
    <t>夏国宁</t>
  </si>
  <si>
    <t>202105100518</t>
  </si>
  <si>
    <t>萧炜龙</t>
  </si>
  <si>
    <t>202105100519</t>
  </si>
  <si>
    <t>肖枫</t>
  </si>
  <si>
    <t>202105100520</t>
  </si>
  <si>
    <t>肖杭建</t>
  </si>
  <si>
    <t>202105100521</t>
  </si>
  <si>
    <t>严雨熙</t>
  </si>
  <si>
    <t>202105100321</t>
  </si>
  <si>
    <t>杨志凡</t>
  </si>
  <si>
    <t>202105100523</t>
  </si>
  <si>
    <t>杨子豪</t>
  </si>
  <si>
    <t>202105100106</t>
  </si>
  <si>
    <t>2024浙江省高数竞赛一等奖+0.8</t>
  </si>
  <si>
    <t>杨子炫</t>
  </si>
  <si>
    <t>202105100413</t>
  </si>
  <si>
    <t>张博炫</t>
  </si>
  <si>
    <t>202105100525</t>
  </si>
  <si>
    <t>赵雯瑾</t>
  </si>
  <si>
    <t>202105100110</t>
  </si>
  <si>
    <t>一星级志愿者+0.25</t>
  </si>
  <si>
    <t>六级+0.3</t>
  </si>
  <si>
    <t>支羽仪</t>
  </si>
  <si>
    <t>202105720243</t>
  </si>
  <si>
    <t>杭州亚运会校级通报表扬+0.25；院级“党员先锋岗”通报表扬+0.1；体测表扬+0.1*2</t>
  </si>
  <si>
    <t>第十四届“银江杯”摄影大赛手机组特等奖+0.3</t>
  </si>
  <si>
    <t>院级优秀青年志愿者+0.25；五星级志愿者+0.25*4（之前一星）；校优秀小青荷+0.5</t>
  </si>
  <si>
    <t>红十字救护员证+0.2</t>
  </si>
  <si>
    <t>中国机器人大赛国家一等奖（3/5）+6，象新力杯电气电工工程创新大赛国三（2/4）+0.5；第三届电气电子工程创新大赛省二（1/5）+0.5</t>
  </si>
  <si>
    <t>2023运河杯结题二作+0.1</t>
  </si>
  <si>
    <r>
      <rPr>
        <sz val="10"/>
        <color rgb="FFFF0000"/>
        <rFont val="宋体"/>
        <family val="3"/>
        <charset val="134"/>
      </rPr>
      <t>发明专利受理一作+1，</t>
    </r>
    <r>
      <rPr>
        <sz val="10"/>
        <color rgb="FF000000"/>
        <rFont val="宋体"/>
        <family val="3"/>
        <charset val="134"/>
      </rPr>
      <t>发明专利受理二作+0.5</t>
    </r>
  </si>
  <si>
    <t>西十楼层长B+0.5</t>
  </si>
  <si>
    <t>周昂质</t>
  </si>
  <si>
    <t>202106010313</t>
  </si>
  <si>
    <t>周钢</t>
  </si>
  <si>
    <t>202105100526</t>
  </si>
  <si>
    <t>周涛</t>
  </si>
  <si>
    <t>202105100502</t>
  </si>
  <si>
    <t>建校70周年校级通报表扬+0.25；杭州亚运会校级通报表扬+0.25</t>
  </si>
  <si>
    <t>五星级志愿者+0.25*4（之前一星）；校优秀小青荷+0.5；院优秀志愿者+0.25</t>
  </si>
  <si>
    <t>第三届电气电工工程创新大赛省二等奖+0.5；象新力杯电气电工工程创新大赛国三（2/4）+0.5 智能车国一+6*1.2</t>
  </si>
  <si>
    <t>校级优秀团队成员+0.1</t>
  </si>
  <si>
    <t>团支书A+1.25;纪检委员B+0.75*0.2;</t>
  </si>
  <si>
    <t>校级优秀团员+0.5*0.8</t>
  </si>
  <si>
    <t>校示范团支部负责人+0.6；院级优秀党支部+0.2</t>
  </si>
  <si>
    <r>
      <rPr>
        <sz val="10"/>
        <color rgb="FFFF0000"/>
        <rFont val="汉仪书宋二KW"/>
        <charset val="134"/>
      </rPr>
      <t>电气工程及其自动化</t>
    </r>
    <r>
      <rPr>
        <sz val="10"/>
        <color rgb="FFFF0000"/>
        <rFont val="Arial"/>
        <family val="2"/>
      </rPr>
      <t>2102</t>
    </r>
  </si>
  <si>
    <t>屠育闻</t>
  </si>
  <si>
    <t>202005100214</t>
  </si>
  <si>
    <t>电气工程及其自动化2102</t>
  </si>
  <si>
    <t>林奕汝</t>
  </si>
  <si>
    <t>202105100402</t>
  </si>
  <si>
    <t>院级优秀青年志愿者 +0.25</t>
  </si>
  <si>
    <t>海岛共富垦荒队员，校级优秀队员+0.1</t>
  </si>
  <si>
    <t>调宣委员A+0.75;宣传委员B+0.75*0.2;</t>
  </si>
  <si>
    <t>院级优秀党支部+0.05</t>
  </si>
  <si>
    <t>温若媛</t>
  </si>
  <si>
    <t>202005100321</t>
  </si>
  <si>
    <t>2023校秋季木球赛混双第五名（5/8）+0.15，木球锦标赛女团第七（7/8）+0.15</t>
  </si>
  <si>
    <t>2023全国高数竞赛三等奖+0.8；2023浙江省物理理论竞赛二等奖+0.6；</t>
  </si>
  <si>
    <t>心理委员A+0.75*0.2;组织委员A+1;</t>
  </si>
  <si>
    <t>院优秀团干+0.25；</t>
  </si>
  <si>
    <t>陈漫其</t>
  </si>
  <si>
    <t>202105100417</t>
  </si>
  <si>
    <t>杭州亚运会校级通报表扬+0.25</t>
  </si>
  <si>
    <t>五星级志愿者+0.25*5；</t>
  </si>
  <si>
    <t xml:space="preserve">
第十一届“大唐杯”全国大学生新一代信息通信技术大赛全国总决赛浙江省一等奖+1</t>
  </si>
  <si>
    <t>党员领航员B+1;</t>
  </si>
  <si>
    <t>舒骋怀</t>
  </si>
  <si>
    <t>202105100617</t>
  </si>
  <si>
    <t>胡文静</t>
  </si>
  <si>
    <t>202105100423</t>
  </si>
  <si>
    <t>团支书A+1.25;</t>
  </si>
  <si>
    <t>王启航</t>
  </si>
  <si>
    <t>202105100619</t>
  </si>
  <si>
    <t>吴学金</t>
  </si>
  <si>
    <t>202105100622</t>
  </si>
  <si>
    <t>肖天仪</t>
  </si>
  <si>
    <t>202105100623</t>
  </si>
  <si>
    <t>徐钰菲</t>
  </si>
  <si>
    <t>202105100410</t>
  </si>
  <si>
    <t>杭州亚运会校级通报表扬+0.25；体测表扬+0.1*2</t>
  </si>
  <si>
    <t>十四届银江杯相机摄影大赛，三等奖</t>
  </si>
  <si>
    <t>三星级志愿者+0.25*3；校优秀小青荷+0.5</t>
  </si>
  <si>
    <t>方非凡</t>
  </si>
  <si>
    <t>202105100606</t>
  </si>
  <si>
    <t>六级+0.3（缺材料）</t>
  </si>
  <si>
    <t>沈周书</t>
  </si>
  <si>
    <t>202105100316</t>
  </si>
  <si>
    <t>陈自航</t>
  </si>
  <si>
    <t>202105100604</t>
  </si>
  <si>
    <t>班长A+1.25;</t>
  </si>
  <si>
    <t>杜士鹏</t>
  </si>
  <si>
    <t>202105100421</t>
  </si>
  <si>
    <t>陈奕宁</t>
  </si>
  <si>
    <t>202105100603</t>
  </si>
  <si>
    <t>70周年校庆工作人员通报表扬＋0.25</t>
  </si>
  <si>
    <t>普通话证书+0.2</t>
  </si>
  <si>
    <t>2024“大唐杯”全国大学生新一代信息通信技术大赛（C类）省一等奖+1;全国大学生电子设计竞赛省成功参与奖（其他奖项）+1</t>
  </si>
  <si>
    <t>2023浙江省物理理论竞赛三等奖+0.4；全国大学生英语竞赛国家三等奖+0.8</t>
  </si>
  <si>
    <t>EI会议论文第二作者+1、发明专利受理第一作者+1、软件著作第二作者+0.15</t>
  </si>
  <si>
    <t>楼层长A+0.75；文体委员A+0.75*0.2;</t>
  </si>
  <si>
    <t>楼层长B+0.5*0.2；文体委员A+0.75;</t>
  </si>
  <si>
    <t>姚致远</t>
  </si>
  <si>
    <t>202105680426</t>
  </si>
  <si>
    <t>汤霖恺</t>
  </si>
  <si>
    <t>202105720417</t>
  </si>
  <si>
    <t>院庆典礼院级通报表扬+0.1；五四火炬院级通报表扬+0.1；</t>
  </si>
  <si>
    <t>34届校运动会男子跳高比赛第八名＋0.3；34届校运动会男子4*400比赛第四名＋0.4*0.5；五四火炬接力赛第七名＋0.3*0.5；春季篮球赛季军＋0.2*0.5；</t>
  </si>
  <si>
    <t>十三届银江杯摄影大赛手机组《前行》一等奖；十三届银奖杯摄影大赛相机组《远行》一等奖</t>
  </si>
  <si>
    <t>浙江省机器人竞赛优秀志愿者＋0.5，一星级志愿者＋0.25</t>
  </si>
  <si>
    <t>普通话证+0.2；六级＋0.3</t>
  </si>
  <si>
    <r>
      <rPr>
        <sz val="10"/>
        <color rgb="FF000000"/>
        <rFont val="宋体"/>
        <family val="3"/>
        <charset val="134"/>
      </rPr>
      <t>一项专利受理（</t>
    </r>
    <r>
      <rPr>
        <sz val="10"/>
        <color rgb="FFDE3C36"/>
        <rFont val="宋体"/>
        <family val="3"/>
        <charset val="134"/>
      </rPr>
      <t>三作不加分</t>
    </r>
    <r>
      <rPr>
        <sz val="10"/>
        <color rgb="FF000000"/>
        <rFont val="宋体"/>
        <family val="3"/>
        <charset val="134"/>
      </rPr>
      <t>）</t>
    </r>
  </si>
  <si>
    <t>校级优秀调研报告（以院级优秀团队加分）+0.1</t>
  </si>
  <si>
    <t>浙江工业大学广播台台长A+1.75</t>
  </si>
  <si>
    <t>校级优秀团员+0.4；</t>
  </si>
  <si>
    <t>李超</t>
  </si>
  <si>
    <t>202105130204</t>
  </si>
  <si>
    <t>吴傲铭</t>
  </si>
  <si>
    <t>202105100219</t>
  </si>
  <si>
    <t>马培福</t>
  </si>
  <si>
    <t>202105100427</t>
  </si>
  <si>
    <t>胡铭轩</t>
  </si>
  <si>
    <t>202105100206</t>
  </si>
  <si>
    <t>张治荣</t>
  </si>
  <si>
    <t>202105100324</t>
  </si>
  <si>
    <t>2024浙江省高数竞赛二等奖+0.6</t>
  </si>
  <si>
    <t>章顺</t>
  </si>
  <si>
    <t>202105100109</t>
  </si>
  <si>
    <t>周嘉涛</t>
  </si>
  <si>
    <t>202105100325</t>
  </si>
  <si>
    <t>校杭州亚运会志愿者通报表扬+0.25</t>
  </si>
  <si>
    <t>校木球锦标赛0.3*0.5；省木球精英赛0.4*0.5</t>
  </si>
  <si>
    <t>四星级志愿者+0.25*4；校优秀小青荷+0.5；院级优秀青年志愿者 +0.25</t>
  </si>
  <si>
    <t>红十字救护员证+0.2；六级+0.3</t>
  </si>
  <si>
    <t>中国机器人大赛国家一等奖+6*0.8；浙江省电子设计竞赛省二等奖+2.5；全国大学生智能车竞赛一等奖+4.8</t>
  </si>
  <si>
    <t>一篇ei会议论文一作+2；一篇发明专利受理(二作)+0.5；三篇软著一作+0.9</t>
  </si>
  <si>
    <t>校级优秀团队负责人＋0.2</t>
  </si>
  <si>
    <t>资助委员A+0.75*0.2;书记助理A+1.25;</t>
  </si>
  <si>
    <t>院级优秀党支部+0.1</t>
  </si>
  <si>
    <t>姚政宇</t>
  </si>
  <si>
    <t>202105100223</t>
  </si>
  <si>
    <t>周洛毅</t>
  </si>
  <si>
    <t>202105100602</t>
  </si>
  <si>
    <t>崔进喜</t>
  </si>
  <si>
    <t>202105100605</t>
  </si>
  <si>
    <t>徐晟</t>
  </si>
  <si>
    <t>202105100409</t>
  </si>
  <si>
    <t>袁成振</t>
  </si>
  <si>
    <t>202105100323</t>
  </si>
  <si>
    <t>四级+0.2</t>
  </si>
  <si>
    <t>金余涛</t>
  </si>
  <si>
    <t>202105100610</t>
  </si>
  <si>
    <t>刘庆国</t>
  </si>
  <si>
    <t>202105100613</t>
  </si>
  <si>
    <t>赵林</t>
  </si>
  <si>
    <t>202105100225</t>
  </si>
  <si>
    <t>纪捷</t>
  </si>
  <si>
    <t>202105100609</t>
  </si>
  <si>
    <t>蒋孔艺</t>
  </si>
  <si>
    <t>202105690212</t>
  </si>
  <si>
    <t>杨昊</t>
  </si>
  <si>
    <t>202105100624</t>
  </si>
  <si>
    <t>校精弘网络副会长A+1.75：</t>
  </si>
  <si>
    <t>卢吉特</t>
  </si>
  <si>
    <t>202105100615</t>
  </si>
  <si>
    <t>赵有键</t>
  </si>
  <si>
    <t>202105100226</t>
  </si>
  <si>
    <t>蒋轲</t>
  </si>
  <si>
    <t>202105720308</t>
  </si>
  <si>
    <t>六级（未提供历年成绩列表），计算机二级+0.3</t>
  </si>
  <si>
    <t>202105100111</t>
  </si>
  <si>
    <t>电子信息2101</t>
  </si>
  <si>
    <t>姚栋</t>
  </si>
  <si>
    <t>201906061429</t>
  </si>
  <si>
    <t>许广济</t>
  </si>
  <si>
    <t>202005110223</t>
  </si>
  <si>
    <t>臧凌昂</t>
  </si>
  <si>
    <t>201906061627</t>
  </si>
  <si>
    <t>郑凯文</t>
  </si>
  <si>
    <t>202105110126</t>
  </si>
  <si>
    <t>一星级志愿者，院级优秀志愿者+0.25</t>
  </si>
  <si>
    <t>十一届“大唐杯”全国大学生信息通信技术大赛浙江省二奖</t>
  </si>
  <si>
    <t>发明专利《一种基于单片机和FPGA实现的周期信号分离装置》受理 一作、发明专利《基于参量阵和光纤传感器的漆包线缺陷检测装置》受理 二作</t>
  </si>
  <si>
    <t>生活委员B+0.5*0.2;实验室安全负责人B+0.75;</t>
  </si>
  <si>
    <t>张楚</t>
  </si>
  <si>
    <t>202105110525</t>
  </si>
  <si>
    <t>郭志越</t>
  </si>
  <si>
    <t>202105110509</t>
  </si>
  <si>
    <r>
      <rPr>
        <sz val="10"/>
        <color rgb="FF000000"/>
        <rFont val="宋体"/>
        <family val="3"/>
        <charset val="134"/>
      </rPr>
      <t>发明专利受理（</t>
    </r>
    <r>
      <rPr>
        <sz val="10"/>
        <color rgb="FFDE3C36"/>
        <rFont val="宋体"/>
        <family val="3"/>
        <charset val="134"/>
      </rPr>
      <t>三作不加分</t>
    </r>
    <r>
      <rPr>
        <sz val="10"/>
        <color rgb="FF000000"/>
        <rFont val="宋体"/>
        <family val="3"/>
        <charset val="134"/>
      </rPr>
      <t>）</t>
    </r>
  </si>
  <si>
    <t>院级优秀团干+0.25</t>
  </si>
  <si>
    <t>周帅</t>
  </si>
  <si>
    <t>202105110102</t>
  </si>
  <si>
    <t>陈智杰</t>
  </si>
  <si>
    <t>202105110201</t>
  </si>
  <si>
    <t>高俊豪</t>
  </si>
  <si>
    <t>202105110306</t>
  </si>
  <si>
    <t>信息学院“建龙基金”项目</t>
  </si>
  <si>
    <t>张俊豪</t>
  </si>
  <si>
    <t>202105110324</t>
  </si>
  <si>
    <t>浙江工业大学“鸿泉杯”智能汽车竞赛三等奖+0.4；</t>
  </si>
  <si>
    <t>浙江工业大学“运河杯”大学生课外学术科技作品竞赛结项（第三负责人）+0.1；</t>
  </si>
  <si>
    <t>EI会议论文1作+2;发明专利受理（第二发明人）+0.5</t>
  </si>
  <si>
    <t>东二公寓层长B+0.5学习委员B+0.5*0.2;</t>
  </si>
  <si>
    <t>郑心怡</t>
  </si>
  <si>
    <t>202105110406</t>
  </si>
  <si>
    <t>陈鑫涛</t>
  </si>
  <si>
    <t>202105110505</t>
  </si>
  <si>
    <t>华锴楠</t>
  </si>
  <si>
    <t>202105110105</t>
  </si>
  <si>
    <t>健行学院（党员先锋岗）通报表扬+0.1*2</t>
  </si>
  <si>
    <t xml:space="preserve">二星级志愿者0.25*2，院级优秀志愿者 </t>
  </si>
  <si>
    <t>大唐杯浙江省本科B组二等奖</t>
  </si>
  <si>
    <t>发明专利受理（1一作1二作）+1.5</t>
  </si>
  <si>
    <t>健行学院智能班助班A+1.25</t>
  </si>
  <si>
    <t>袁善滨</t>
  </si>
  <si>
    <t>202105110323</t>
  </si>
  <si>
    <t>二星志愿者+0.25*2，院级优秀志愿者+0.25 浙江省机器人竞赛优秀志愿者+0.5；</t>
  </si>
  <si>
    <t>六级</t>
  </si>
  <si>
    <t>第十一届“大唐杯”全国大学生新一代信息通信技术大赛省赛二等奖+0.5*0.6</t>
  </si>
  <si>
    <t>校级优秀调研报告二等奖+0.1、校级优秀团队+0.1</t>
  </si>
  <si>
    <t>团校秘书长A+2.25</t>
  </si>
  <si>
    <t>校级优秀团干+0.5</t>
  </si>
  <si>
    <t>牟国鑫</t>
  </si>
  <si>
    <t>202105110516</t>
  </si>
  <si>
    <t>2024年校创立项二作+0.1；</t>
  </si>
  <si>
    <t>张雅芬</t>
  </si>
  <si>
    <t>202105490122</t>
  </si>
  <si>
    <t>姜勐</t>
  </si>
  <si>
    <t>202105030810</t>
  </si>
  <si>
    <t>张煜栋</t>
  </si>
  <si>
    <t>202105110502</t>
  </si>
  <si>
    <t>2023中国机器人竞赛二等奖</t>
  </si>
  <si>
    <t>宣传委员B+0.75;</t>
  </si>
  <si>
    <t>王尚彬</t>
  </si>
  <si>
    <t>202105110118</t>
  </si>
  <si>
    <t>李金涛</t>
  </si>
  <si>
    <t>202105110513</t>
  </si>
  <si>
    <t>李知芮</t>
  </si>
  <si>
    <t>202105110110</t>
  </si>
  <si>
    <t>美国大学生数学建模竞赛S奖</t>
  </si>
  <si>
    <t>2023全国高数竞赛三等奖+0.8；</t>
  </si>
  <si>
    <t>资助委员B+0.5;</t>
  </si>
  <si>
    <t>葛振华</t>
  </si>
  <si>
    <t>202105110104</t>
  </si>
  <si>
    <t>校学生公寓委员会趣味运动会一等奖+0.5</t>
  </si>
  <si>
    <t>三星级志愿者0.25*2（之前一星），院级优秀志愿者+0.25</t>
  </si>
  <si>
    <r>
      <rPr>
        <sz val="10"/>
        <color rgb="FF000000"/>
        <rFont val="宋体"/>
        <family val="3"/>
        <charset val="134"/>
      </rPr>
      <t>十一届“大唐杯”全国大学生信息通信技术大赛浙江省一等奖+1；大学生服务外包大赛成功参赛+（</t>
    </r>
    <r>
      <rPr>
        <sz val="10"/>
        <color rgb="FFDE3C36"/>
        <rFont val="宋体"/>
        <family val="3"/>
        <charset val="134"/>
      </rPr>
      <t>证明材料无法证实获奖</t>
    </r>
    <r>
      <rPr>
        <sz val="10"/>
        <color rgb="FF000000"/>
        <rFont val="宋体"/>
        <family val="3"/>
        <charset val="134"/>
      </rPr>
      <t>）0</t>
    </r>
  </si>
  <si>
    <t>发明专利受理（二作）</t>
  </si>
  <si>
    <t>班长B+1;</t>
  </si>
  <si>
    <t>李骏</t>
  </si>
  <si>
    <t>202105110514</t>
  </si>
  <si>
    <t>2023中国机器人大赛暨 ROBOCUP 机器人世界杯中国赛医疗机器人二等奖</t>
  </si>
  <si>
    <t>杨丁一</t>
  </si>
  <si>
    <t>202105110221</t>
  </si>
  <si>
    <t>胡澍杭</t>
  </si>
  <si>
    <t>202105720110</t>
  </si>
  <si>
    <t>中国机器人三等奖+3*0.5*0.8、智能车竞赛国一+6*1.2</t>
  </si>
  <si>
    <r>
      <rPr>
        <sz val="10"/>
        <color rgb="FF000000"/>
        <rFont val="宋体"/>
        <family val="3"/>
        <charset val="134"/>
      </rPr>
      <t>软著两篇（</t>
    </r>
    <r>
      <rPr>
        <sz val="10"/>
        <color rgb="FFDE3C36"/>
        <rFont val="宋体"/>
        <family val="3"/>
        <charset val="134"/>
      </rPr>
      <t>均为三作，不加分</t>
    </r>
    <r>
      <rPr>
        <sz val="10"/>
        <color rgb="FF000000"/>
        <rFont val="宋体"/>
        <family val="3"/>
        <charset val="134"/>
      </rPr>
      <t>）</t>
    </r>
  </si>
  <si>
    <t>何轩勉</t>
  </si>
  <si>
    <t>202105110203</t>
  </si>
  <si>
    <t>柯贤举</t>
  </si>
  <si>
    <t>202101030108</t>
  </si>
  <si>
    <t>智能车竞赛国二+4 电赛省一等奖+3</t>
  </si>
  <si>
    <t>孙锦阳</t>
  </si>
  <si>
    <t>202105110212</t>
  </si>
  <si>
    <t>朱焌杰</t>
  </si>
  <si>
    <t>202105110202</t>
  </si>
  <si>
    <t>史亦菲</t>
  </si>
  <si>
    <t>202105490518</t>
  </si>
  <si>
    <r>
      <rPr>
        <sz val="10"/>
        <color rgb="FF000000"/>
        <rFont val="宋体"/>
        <family val="3"/>
        <charset val="134"/>
      </rPr>
      <t>普通话证书+0.2、</t>
    </r>
    <r>
      <rPr>
        <sz val="10"/>
        <color rgb="FFFF0000"/>
        <rFont val="宋体"/>
        <family val="3"/>
        <charset val="134"/>
      </rPr>
      <t>计算机二级+0.3、计算机三级+0.4（计算机二级三级同一学年不能叠加）</t>
    </r>
  </si>
  <si>
    <t>林竺森</t>
  </si>
  <si>
    <t>202105110112</t>
  </si>
  <si>
    <t>蒋伊能</t>
  </si>
  <si>
    <t>202105110205</t>
  </si>
  <si>
    <t>许书畅</t>
  </si>
  <si>
    <t>202105130224</t>
  </si>
  <si>
    <t>6级</t>
  </si>
  <si>
    <t>三篇EI会议论文论文一作+6</t>
  </si>
  <si>
    <t>唐思博</t>
  </si>
  <si>
    <t>202105110213</t>
  </si>
  <si>
    <t>电子信息2102</t>
  </si>
  <si>
    <t>申屠睿扬</t>
  </si>
  <si>
    <t>202105110709</t>
  </si>
  <si>
    <t>C</t>
  </si>
  <si>
    <t>院优良学风班成员 +0.1</t>
  </si>
  <si>
    <t>董视</t>
  </si>
  <si>
    <t>202105110604</t>
  </si>
  <si>
    <t>王金鹏</t>
  </si>
  <si>
    <t>202005110220</t>
  </si>
  <si>
    <t>洪悦</t>
  </si>
  <si>
    <t>202105110703</t>
  </si>
  <si>
    <t>普通话+0.2</t>
  </si>
  <si>
    <t>党员领航员B+1*0.2;调宣委员B+0.5;书记助理A+1.25;</t>
  </si>
  <si>
    <t>胡瑶</t>
  </si>
  <si>
    <t>202105110704</t>
  </si>
  <si>
    <t>一星级志愿者+0.25；浙江省机器人竞赛优秀志愿者+0.5；院优秀青年志愿者+0.25</t>
  </si>
  <si>
    <t>学生会主席A+2.25；学习委员B+0.5;组织委员A+1;</t>
  </si>
  <si>
    <t>院优良学风班 +0.2（主要负责人）</t>
  </si>
  <si>
    <t>徐浩倡</t>
  </si>
  <si>
    <t>202105110715</t>
  </si>
  <si>
    <t>丛子涵</t>
  </si>
  <si>
    <t>202105110626</t>
  </si>
  <si>
    <r>
      <rPr>
        <sz val="10"/>
        <color rgb="FF000000"/>
        <rFont val="宋体"/>
        <family val="3"/>
        <charset val="134"/>
      </rPr>
      <t>亚运会优秀志愿者通报表扬+0.25；</t>
    </r>
    <r>
      <rPr>
        <sz val="10"/>
        <color rgb="FFDE3C36"/>
        <rFont val="宋体"/>
        <family val="3"/>
        <charset val="134"/>
      </rPr>
      <t>校级通报表扬+0.25（亚运会仅加一次）</t>
    </r>
  </si>
  <si>
    <t>五星级志愿者+0.25*5；校级优秀小青荷+0.5</t>
  </si>
  <si>
    <t>团支书B+1;</t>
  </si>
  <si>
    <t>雷钢</t>
  </si>
  <si>
    <t>202105110705</t>
  </si>
  <si>
    <t>生活委员B+0.5;</t>
  </si>
  <si>
    <t>刘浩</t>
  </si>
  <si>
    <t>202105110614</t>
  </si>
  <si>
    <t>张文军</t>
  </si>
  <si>
    <t>202105110405</t>
  </si>
  <si>
    <t>徐佳锋</t>
  </si>
  <si>
    <t>202105110716</t>
  </si>
  <si>
    <t>刘世涵</t>
  </si>
  <si>
    <t>202105110615</t>
  </si>
  <si>
    <t>2023年浙江省校园足球联赛大学男子校园组季军，杭州市第一届足协杯亚军（缺证明材料）</t>
  </si>
  <si>
    <t>邵栩琰</t>
  </si>
  <si>
    <t>202105110708</t>
  </si>
  <si>
    <t>马学锐</t>
  </si>
  <si>
    <t>202105110706</t>
  </si>
  <si>
    <t>黄钲博</t>
  </si>
  <si>
    <t>202105110610</t>
  </si>
  <si>
    <t>马家腾</t>
  </si>
  <si>
    <t>202105130313</t>
  </si>
  <si>
    <t>亚运会优秀志愿者通报表扬+0.25</t>
  </si>
  <si>
    <t>全国大学生机械创新设计大赛一等奖+4.8；第十九届全国大学生智能汽车竞赛一等奖+5.76；2023中国机器人大赛暨 ROBOCUP 机器人世界杯中国赛三等奖+3*0.5</t>
  </si>
  <si>
    <t>校重点团队成员+0.15；（无材料）</t>
  </si>
  <si>
    <t>欧旭阳</t>
  </si>
  <si>
    <t>202105110707</t>
  </si>
  <si>
    <t>王国亮</t>
  </si>
  <si>
    <t>202105110710</t>
  </si>
  <si>
    <t>郑瑞涛</t>
  </si>
  <si>
    <t>202105110724</t>
  </si>
  <si>
    <t>薛伟涛</t>
  </si>
  <si>
    <t>202105110717</t>
  </si>
  <si>
    <t>杨正</t>
  </si>
  <si>
    <t>202105110719</t>
  </si>
  <si>
    <t>郑宇航</t>
  </si>
  <si>
    <t>202105030231</t>
  </si>
  <si>
    <t>五星级志愿者（三星到五星+0.5），校级优秀小青荷（+0.5）</t>
  </si>
  <si>
    <t>计算机三级网络技术（0.4），CET6(0.3)</t>
  </si>
  <si>
    <t>2024年校创立项一作+0.2；</t>
  </si>
  <si>
    <t>发明专利受理（第一完成人+1）</t>
  </si>
  <si>
    <t>纪检委员B+0.75;</t>
  </si>
  <si>
    <t>黄瑞主</t>
  </si>
  <si>
    <t>202105110609</t>
  </si>
  <si>
    <t>钱则宇</t>
  </si>
  <si>
    <t>202105110619</t>
  </si>
  <si>
    <t>机器人工程</t>
  </si>
  <si>
    <t>陈陈</t>
  </si>
  <si>
    <t>202105680114</t>
  </si>
  <si>
    <r>
      <rPr>
        <sz val="10"/>
        <color rgb="FF000000"/>
        <rFont val="Arial"/>
        <family val="2"/>
      </rPr>
      <t>二星级志愿者+0.5</t>
    </r>
    <r>
      <rPr>
        <sz val="10"/>
        <color rgb="FF000000"/>
        <rFont val="Arial"/>
        <family val="2"/>
      </rPr>
      <t>；院优秀青年志愿者+0.25</t>
    </r>
  </si>
  <si>
    <t>计算机二级+0.3；普通话+0.2</t>
  </si>
  <si>
    <r>
      <rPr>
        <sz val="10"/>
        <color rgb="FF000000"/>
        <rFont val="Arial"/>
        <family val="2"/>
      </rPr>
      <t>软著第一完成人+0.3(</t>
    </r>
    <r>
      <rPr>
        <sz val="10"/>
        <color rgb="FFDE3C36"/>
        <rFont val="Arial"/>
        <family val="2"/>
      </rPr>
      <t>作者单位不是浙江工业大学，不加分</t>
    </r>
    <r>
      <rPr>
        <sz val="10"/>
        <color rgb="FF000000"/>
        <rFont val="Arial"/>
        <family val="2"/>
      </rPr>
      <t>)</t>
    </r>
  </si>
  <si>
    <t>陈一航</t>
  </si>
  <si>
    <t>202105680212</t>
  </si>
  <si>
    <t>杜家宝</t>
  </si>
  <si>
    <t>202105680404</t>
  </si>
  <si>
    <t>英语六级+0.3</t>
  </si>
  <si>
    <t>龚子鑫</t>
  </si>
  <si>
    <t>202105680215</t>
  </si>
  <si>
    <t>何桂宏</t>
  </si>
  <si>
    <t>202105680119</t>
  </si>
  <si>
    <t>金柯宏</t>
  </si>
  <si>
    <t>202105680411</t>
  </si>
  <si>
    <t>孔繁锦</t>
  </si>
  <si>
    <t>202105680122</t>
  </si>
  <si>
    <r>
      <rPr>
        <sz val="10"/>
        <color rgb="FFFF0000"/>
        <rFont val="宋体"/>
        <family val="3"/>
        <charset val="134"/>
      </rPr>
      <t>数字浙江·追忆红色，校级精品队长</t>
    </r>
    <r>
      <rPr>
        <sz val="10"/>
        <color rgb="FFFF0000"/>
        <rFont val="宋体"/>
        <family val="3"/>
        <charset val="134"/>
      </rPr>
      <t>（时间不符）</t>
    </r>
    <r>
      <rPr>
        <sz val="10"/>
        <color rgb="FFFF0000"/>
        <rFont val="宋体"/>
        <family val="3"/>
        <charset val="134"/>
      </rPr>
      <t>+0</t>
    </r>
  </si>
  <si>
    <t>学习委员B+0.5;</t>
  </si>
  <si>
    <t>兰馨怡</t>
  </si>
  <si>
    <t>202105680312</t>
  </si>
  <si>
    <t>全国计算机二级+0.3 普通话证书+0.2 教资合格证+0.2</t>
  </si>
  <si>
    <r>
      <rPr>
        <sz val="10"/>
        <color rgb="FF000000"/>
        <rFont val="宋体"/>
        <family val="3"/>
        <charset val="134"/>
      </rPr>
      <t>发明专利受理第二完成人+0.5软著第二完成人+0.15(</t>
    </r>
    <r>
      <rPr>
        <sz val="10"/>
        <color rgb="FFDE3C36"/>
        <rFont val="宋体"/>
        <family val="3"/>
        <charset val="134"/>
      </rPr>
      <t>作者单位不是浙江工业大学，不加分</t>
    </r>
    <r>
      <rPr>
        <sz val="10"/>
        <color rgb="FF000000"/>
        <rFont val="宋体"/>
        <family val="3"/>
        <charset val="134"/>
      </rPr>
      <t>)</t>
    </r>
  </si>
  <si>
    <t>黎泳杏</t>
  </si>
  <si>
    <t>202001260612</t>
  </si>
  <si>
    <t>羽毛球大院赛女团第二名（2/8）+0.5*0.4 院队+0.25</t>
  </si>
  <si>
    <t>数学建模全国赛省级一等奖+3</t>
  </si>
  <si>
    <t>李方舟</t>
  </si>
  <si>
    <t>202105680123</t>
  </si>
  <si>
    <t>李长庆</t>
  </si>
  <si>
    <t>202105680124</t>
  </si>
  <si>
    <t>林之翔</t>
  </si>
  <si>
    <t>202005130114</t>
  </si>
  <si>
    <t>校红十字会（学生）财务办公与项目管理中心负责人B+0.75*0.2；党员领航员B+1;</t>
  </si>
  <si>
    <t>刘奥运</t>
  </si>
  <si>
    <t>202105680412</t>
  </si>
  <si>
    <t>引体向上男子团体第四名+0.2</t>
  </si>
  <si>
    <t>2023/2024年信息工程学院十佳歌手大赛“十佳歌手”称号</t>
  </si>
  <si>
    <t>英语六级+0.3（缺材料）</t>
  </si>
  <si>
    <t>2023年中国机器人大赛一等奖+6</t>
  </si>
  <si>
    <t>龙俊江</t>
  </si>
  <si>
    <t>202105680315</t>
  </si>
  <si>
    <t>毛一杰</t>
  </si>
  <si>
    <t>202105680225</t>
  </si>
  <si>
    <t>聂杨清</t>
  </si>
  <si>
    <t>202105680416</t>
  </si>
  <si>
    <t>钱逸</t>
  </si>
  <si>
    <t>202105680130</t>
  </si>
  <si>
    <t>亚运会优秀志愿者通报表扬+0.25 ；体测表扬+0.1*2</t>
  </si>
  <si>
    <t>女篮大院赛2/8+0.25*0.5，女篮院队+0.25，女篮校队+0.5</t>
  </si>
  <si>
    <r>
      <rPr>
        <sz val="10"/>
        <color rgb="FF000000"/>
        <rFont val="宋体"/>
        <family val="3"/>
        <charset val="134"/>
      </rPr>
      <t>院优秀青年志愿者+0.25、</t>
    </r>
    <r>
      <rPr>
        <sz val="10"/>
        <color rgb="FF000000"/>
        <rFont val="宋体"/>
        <family val="3"/>
        <charset val="134"/>
      </rPr>
      <t>四星级志愿者+1</t>
    </r>
  </si>
  <si>
    <t>裁判证+0.2</t>
  </si>
  <si>
    <t>2023中国机器人大赛一等奖（1/5）+6-2、2024浙江省机器人竞赛一等奖（老队员）（1/3）+2*1.2</t>
  </si>
  <si>
    <t>学生会主席A+2.25，班长B+1*0.2</t>
  </si>
  <si>
    <t>裘瑜辉</t>
  </si>
  <si>
    <t>202105680131</t>
  </si>
  <si>
    <t>中国机器人大赛机器人寻宝国家二等奖（2/5）+4-2</t>
  </si>
  <si>
    <t>苏毅</t>
  </si>
  <si>
    <t>202105680101</t>
  </si>
  <si>
    <t>王晨辉</t>
  </si>
  <si>
    <t>202105680228</t>
  </si>
  <si>
    <t>2023年学校团委通报表扬一次；体测表扬+0.1*2</t>
  </si>
  <si>
    <r>
      <rPr>
        <sz val="10"/>
        <color rgb="FF000000"/>
        <rFont val="宋体"/>
        <family val="3"/>
        <charset val="134"/>
      </rPr>
      <t>学校保卫处评2024</t>
    </r>
    <r>
      <rPr>
        <sz val="10"/>
        <color rgb="FF000000"/>
        <rFont val="等线"/>
        <family val="3"/>
        <charset val="134"/>
      </rPr>
      <t>年度浙江工业大学平安建设和综合治理先进个人</t>
    </r>
  </si>
  <si>
    <r>
      <rPr>
        <sz val="10"/>
        <color rgb="FF000000"/>
        <rFont val="宋体"/>
        <family val="3"/>
        <charset val="134"/>
      </rPr>
      <t xml:space="preserve">院级优秀青年志愿者+0.25 </t>
    </r>
    <r>
      <rPr>
        <sz val="10"/>
        <color rgb="FF000000"/>
        <rFont val="宋体"/>
        <family val="3"/>
        <charset val="134"/>
      </rPr>
      <t>四星志愿者+1</t>
    </r>
  </si>
  <si>
    <t>普通话二甲+0.2</t>
  </si>
  <si>
    <t>王翔</t>
  </si>
  <si>
    <t>202105680321</t>
  </si>
  <si>
    <t>2023浙江省物理理论竞赛二等奖+0.6；</t>
  </si>
  <si>
    <t>王哲</t>
  </si>
  <si>
    <t>202105680322</t>
  </si>
  <si>
    <t>教师资格证 +0.2普通话二甲+0.2</t>
  </si>
  <si>
    <t>大唐杯省三等奖+0.2</t>
  </si>
  <si>
    <t>发明专利受理第二完成人+0.5</t>
  </si>
  <si>
    <t>谢佳宏</t>
  </si>
  <si>
    <t>202105090325</t>
  </si>
  <si>
    <t>校A类社团通报表扬2次+0.25*2</t>
  </si>
  <si>
    <t>校武术队+0.5</t>
  </si>
  <si>
    <t>智能车国一老队员(4/5)+5.76</t>
  </si>
  <si>
    <t>校红十字会副会长A+1.75</t>
  </si>
  <si>
    <t>校级优秀团干+0.5；校A类组织优秀干部+0.5</t>
  </si>
  <si>
    <t>许诚浩</t>
  </si>
  <si>
    <t>202105680327</t>
  </si>
  <si>
    <t>杨擎天</t>
  </si>
  <si>
    <t>202105680201</t>
  </si>
  <si>
    <t>俞宬语</t>
  </si>
  <si>
    <t>202001030130</t>
  </si>
  <si>
    <r>
      <rPr>
        <sz val="10"/>
        <color rgb="FF000000"/>
        <rFont val="宋体"/>
        <family val="3"/>
        <charset val="134"/>
      </rPr>
      <t>二星级志愿者+0.25*2</t>
    </r>
    <r>
      <rPr>
        <sz val="10"/>
        <color rgb="FF000000"/>
        <rFont val="宋体"/>
        <family val="3"/>
        <charset val="134"/>
      </rPr>
      <t>;院级优秀青年志愿者+0.25</t>
    </r>
  </si>
  <si>
    <t>中国机器人大赛国家二等奖（1/5）+4*0.5；智能车国一老队员（1/5）+7.2；电子设计竞赛省三等奖（3/3）+2*1.2</t>
  </si>
  <si>
    <t>郑家驹</t>
  </si>
  <si>
    <t>202105680109</t>
  </si>
  <si>
    <t>郑昕妍</t>
  </si>
  <si>
    <t>202105680110</t>
  </si>
  <si>
    <r>
      <rPr>
        <sz val="10"/>
        <color rgb="FF000000"/>
        <rFont val="宋体"/>
        <family val="3"/>
        <charset val="134"/>
      </rPr>
      <t>二星级志愿者+0.25*2</t>
    </r>
    <r>
      <rPr>
        <sz val="10"/>
        <color rgb="FF000000"/>
        <rFont val="宋体"/>
        <family val="3"/>
        <charset val="134"/>
      </rPr>
      <t>;院优秀青年志愿者+0.25</t>
    </r>
  </si>
  <si>
    <t>英语六级+0.3教师资格证+0.2</t>
  </si>
  <si>
    <t>郑烨</t>
  </si>
  <si>
    <t>202105680208</t>
  </si>
  <si>
    <t>郑一恒</t>
  </si>
  <si>
    <t>202105680111</t>
  </si>
  <si>
    <t>校级通报表扬+0.25</t>
  </si>
  <si>
    <t>机器人大赛全国二等奖+4*0.7，互联网+ 全国金奖 第15位次+6*0.3 智能车国一老队员+7.2</t>
  </si>
  <si>
    <t>浙江工业大学电视台副台长A+1.75；团支书B+1*0.2</t>
  </si>
  <si>
    <t>浙江工业大学电视台副台长A+1.75 团支书B+1*0.2</t>
  </si>
  <si>
    <t>周仲辉</t>
  </si>
  <si>
    <t>202105680431</t>
  </si>
  <si>
    <t>机器人国二+4*0.7 数模美赛H+4 大唐杯省三等奖+0 智能车国一老队员+7.2</t>
  </si>
  <si>
    <t>实验室安全负责人B+0.75;</t>
  </si>
  <si>
    <t>朱桢辉</t>
  </si>
  <si>
    <t>202105680210</t>
  </si>
  <si>
    <t>祝浩宁</t>
  </si>
  <si>
    <t>202105680402</t>
  </si>
  <si>
    <t>机器人大赛全国二等奖+4*0.7、大唐杯省三等奖+0.2 智能车国一老队员+7.2</t>
  </si>
  <si>
    <t>第一发明人受理发明专利+1</t>
  </si>
  <si>
    <r>
      <rPr>
        <sz val="10"/>
        <color rgb="FF000000"/>
        <rFont val="宋体"/>
        <family val="3"/>
        <charset val="134"/>
      </rPr>
      <t>通信工程</t>
    </r>
    <r>
      <rPr>
        <sz val="10"/>
        <color rgb="FF000000"/>
        <rFont val="Arial"/>
        <family val="2"/>
      </rPr>
      <t>2101</t>
    </r>
  </si>
  <si>
    <t>林锋伟</t>
  </si>
  <si>
    <t>201906061015</t>
  </si>
  <si>
    <t>加油团支部三等奖+0.15；校示范团支部成员+0.3</t>
  </si>
  <si>
    <t>王家骏</t>
  </si>
  <si>
    <t>202005110521</t>
  </si>
  <si>
    <t>蔡诺斌</t>
  </si>
  <si>
    <t>202105110501</t>
  </si>
  <si>
    <t>五星级志愿者（原2星）+0.25*3；校级优秀小青荷+0.5；院级优秀青年志愿者+0.25</t>
  </si>
  <si>
    <t>大唐杯竞赛省二等奖+0.5</t>
  </si>
  <si>
    <t>国创立项第一+0.75</t>
  </si>
  <si>
    <t>软著：基于类似模板的多域蛋白质结构组装软件</t>
  </si>
  <si>
    <t>调宣委员A+0.75*0.2;纪检委员B+0.75;</t>
  </si>
  <si>
    <t>调宣委员A+0.75;纪检委员B+0.75*0.2</t>
  </si>
  <si>
    <t>曹毓昆</t>
  </si>
  <si>
    <t>202105110101</t>
  </si>
  <si>
    <t>陈杰凯</t>
  </si>
  <si>
    <t>202105140332</t>
  </si>
  <si>
    <t>陈逸远</t>
  </si>
  <si>
    <t>202105240234</t>
  </si>
  <si>
    <t>褚家浩</t>
  </si>
  <si>
    <t>202105110506</t>
  </si>
  <si>
    <t>五星级志愿者+0.25*3；校级优秀小青荷+0.5；院级优秀青年志愿者+0.25</t>
  </si>
  <si>
    <t>2023中国机器人大赛全国总决赛节水灌溉组一等奖</t>
  </si>
  <si>
    <r>
      <rPr>
        <sz val="10"/>
        <color rgb="FF000000"/>
        <rFont val="宋体"/>
        <family val="3"/>
        <charset val="134"/>
      </rPr>
      <t>计算机软件著作权《自平衡小车控制系统》第一作者+0.3；计算机软件著作权《物体识别及颜色区块化与无线通信系统》第一作者+0.3(</t>
    </r>
    <r>
      <rPr>
        <sz val="10"/>
        <color rgb="FFDE3C36"/>
        <rFont val="宋体"/>
        <family val="3"/>
        <charset val="134"/>
      </rPr>
      <t>均无授权，不加分</t>
    </r>
    <r>
      <rPr>
        <sz val="10"/>
        <color rgb="FF000000"/>
        <rFont val="宋体"/>
        <family val="3"/>
        <charset val="134"/>
      </rPr>
      <t>)</t>
    </r>
  </si>
  <si>
    <t>戴佳文</t>
  </si>
  <si>
    <t>202105110127</t>
  </si>
  <si>
    <t>五星级志愿者+0.25*5；校级优秀小青荷+0.5；院级优秀青年志愿者+0.25；</t>
  </si>
  <si>
    <t>普通话证+0.2；红十字救护员证+0.2；</t>
  </si>
  <si>
    <t>智能车全国一等奖+6*0.8</t>
  </si>
  <si>
    <t>2023全国高数竞赛优胜奖+0.3；</t>
  </si>
  <si>
    <t>党员领航员A+1.25;书记助理A+1.25*0.2;</t>
  </si>
  <si>
    <t>校级十佳优秀团干+0.5*2；</t>
  </si>
  <si>
    <t>丁丽琼</t>
  </si>
  <si>
    <t>202105110603</t>
  </si>
  <si>
    <t>专利</t>
  </si>
  <si>
    <t>洪菡忆</t>
  </si>
  <si>
    <t>202105110606</t>
  </si>
  <si>
    <t>教师资格证 +0.2</t>
  </si>
  <si>
    <t>江锦琪</t>
  </si>
  <si>
    <t>202105110106</t>
  </si>
  <si>
    <t>亚运会优秀志愿者通报表扬+0.25；体测表扬+0.1*2</t>
  </si>
  <si>
    <t>“数智区疗”志愿服务项目省级表彰（获奖）+1.5；五星级志愿者(原3星)+0.25*2；校级优秀小青荷+0.5；院级优秀青年志愿者+0.25；</t>
  </si>
  <si>
    <r>
      <rPr>
        <sz val="10"/>
        <color rgb="FF000000"/>
        <rFont val="宋体"/>
        <family val="3"/>
        <charset val="134"/>
      </rPr>
      <t>大唐杯竞赛省二等奖+0.5，</t>
    </r>
    <r>
      <rPr>
        <sz val="10"/>
        <color rgb="FFFF0000"/>
        <rFont val="宋体"/>
        <family val="3"/>
        <charset val="134"/>
      </rPr>
      <t>凌特杯省一+1（不加分）</t>
    </r>
  </si>
  <si>
    <t>加油团支部三等奖负责人+0.3；校示范团支部负责人+0.6</t>
  </si>
  <si>
    <t>蒋宣特</t>
  </si>
  <si>
    <t>202105110611</t>
  </si>
  <si>
    <t>金子乔</t>
  </si>
  <si>
    <t>202105110107</t>
  </si>
  <si>
    <t>浙江工业大学70周年校庆通报表扬+0.25</t>
  </si>
  <si>
    <t>校乒乓球会员赛三等奖（7/8）+0.3；校象棋大院赛团体二等奖（4/8）+0.4*0.5</t>
  </si>
  <si>
    <t>院优秀青年志愿者+0.25；四星级志愿者+0.25*4</t>
  </si>
  <si>
    <t>2023全国大学生数学建模竞赛省二等奖+2.5；2024美国大学生数学建模竞赛S奖+1.5；电子设计竞赛成功参赛奖+1</t>
  </si>
  <si>
    <t>2023全国高数竞赛一等奖+1.2；2024浙江省高数竞赛一等奖+0.8</t>
  </si>
  <si>
    <t>EI收录期刊第一作者+2</t>
  </si>
  <si>
    <t>党员领航员B+1*0.2;班长A+1.25;</t>
  </si>
  <si>
    <t>院优秀学风示范班负责人+0.3；校示范团支部成员+0.3</t>
  </si>
  <si>
    <t>雷霆钧</t>
  </si>
  <si>
    <t>202105110108</t>
  </si>
  <si>
    <t>五星志愿者+0.25*5；院级优秀青年志愿者+0.25；浙江工业大学优秀“小青荷”+0.5</t>
  </si>
  <si>
    <t>2024浙江省高数竞赛三等奖+0.4</t>
  </si>
  <si>
    <t>资助委员A+0.75;</t>
  </si>
  <si>
    <t>李鑫</t>
  </si>
  <si>
    <t>202105110109</t>
  </si>
  <si>
    <t>五星级志愿者+0.25*5;院优秀青年志愿者+0.25</t>
  </si>
  <si>
    <t>2024美赛S奖+1.5</t>
  </si>
  <si>
    <t>梁嘉涛</t>
  </si>
  <si>
    <t>202105110111</t>
  </si>
  <si>
    <t>卢定松</t>
  </si>
  <si>
    <t>202105110113</t>
  </si>
  <si>
    <t>邵浩然</t>
  </si>
  <si>
    <t>202105110517</t>
  </si>
  <si>
    <t>二星级志愿者 0.25*2=0.5;
院级优秀青年志愿者 +0.25</t>
  </si>
  <si>
    <t>普通话证书</t>
  </si>
  <si>
    <t>王浩楠</t>
  </si>
  <si>
    <t>202105110519</t>
  </si>
  <si>
    <t>王静怡</t>
  </si>
  <si>
    <t>202105110117</t>
  </si>
  <si>
    <t>二星级志愿者+0.25*2；院级优秀青年志愿者+0.25</t>
  </si>
  <si>
    <t>急救证+0.2</t>
  </si>
  <si>
    <t>大唐杯省级三等奖+0.2</t>
  </si>
  <si>
    <t>组织委员B+0.75;</t>
  </si>
  <si>
    <t>王社力</t>
  </si>
  <si>
    <t>202105110119</t>
  </si>
  <si>
    <t>谢尚武</t>
  </si>
  <si>
    <t>202005031128</t>
  </si>
  <si>
    <t>校运动会引体向上二等奖（4/8）+0.4*0.5</t>
  </si>
  <si>
    <t>三星级志愿者+0.25*3;优秀青年志愿者+0.25</t>
  </si>
  <si>
    <r>
      <rPr>
        <sz val="10"/>
        <color rgb="FF000000"/>
        <rFont val="宋体"/>
        <family val="3"/>
        <charset val="134"/>
      </rPr>
      <t>大唐杯省二等奖+0.5；电子设计竞赛省成功参赛奖（老队员）+1*1.2=1.2；</t>
    </r>
    <r>
      <rPr>
        <sz val="10"/>
        <color rgb="FFFF0000"/>
        <rFont val="宋体"/>
        <family val="3"/>
        <charset val="134"/>
      </rPr>
      <t>凌特杯优秀奖+0.2（不加分）</t>
    </r>
  </si>
  <si>
    <t>杨鑫</t>
  </si>
  <si>
    <t>202105110122</t>
  </si>
  <si>
    <t>叶蕴杰</t>
  </si>
  <si>
    <t>202105490320</t>
  </si>
  <si>
    <t>虞依欣</t>
  </si>
  <si>
    <t>202105110523</t>
  </si>
  <si>
    <t>第十三届“银江杯”摄影大赛手机组二等奖+0.25</t>
  </si>
  <si>
    <r>
      <rPr>
        <sz val="10"/>
        <color rgb="FF000000"/>
        <rFont val="宋体"/>
        <family val="3"/>
        <charset val="134"/>
      </rPr>
      <t>五星级志愿者</t>
    </r>
    <r>
      <rPr>
        <sz val="10"/>
        <color rgb="FF000000"/>
        <rFont val="宋体"/>
        <family val="3"/>
        <charset val="134"/>
      </rPr>
      <t xml:space="preserve"> （原一星）</t>
    </r>
    <r>
      <rPr>
        <sz val="10"/>
        <color rgb="FF000000"/>
        <rFont val="Calibri"/>
        <family val="2"/>
      </rPr>
      <t xml:space="preserve"> +0.25*4=1；校级优秀小青荷+0.5；</t>
    </r>
    <r>
      <rPr>
        <sz val="10"/>
        <color rgb="FF000000"/>
        <rFont val="宋体"/>
        <family val="3"/>
        <charset val="134"/>
      </rPr>
      <t>院级优秀青年志愿者</t>
    </r>
    <r>
      <rPr>
        <sz val="10"/>
        <color rgb="FF000000"/>
        <rFont val="Calibri"/>
        <family val="2"/>
      </rPr>
      <t xml:space="preserve"> +0.25；“数智区疗”志愿服务项目省级表彰（获奖）+1.5</t>
    </r>
  </si>
  <si>
    <r>
      <rPr>
        <sz val="10"/>
        <color rgb="FF000000"/>
        <rFont val="宋体"/>
        <family val="3"/>
        <charset val="134"/>
      </rPr>
      <t>教师资格证</t>
    </r>
    <r>
      <rPr>
        <sz val="10"/>
        <color rgb="FF000000"/>
        <rFont val="Calibri"/>
        <family val="2"/>
      </rPr>
      <t xml:space="preserve"> +0.2;红十字证+0.2</t>
    </r>
  </si>
  <si>
    <r>
      <rPr>
        <sz val="10"/>
        <color rgb="FF000000"/>
        <rFont val="宋体"/>
        <family val="3"/>
        <charset val="134"/>
      </rPr>
      <t>第十一届“大唐杯”</t>
    </r>
    <r>
      <rPr>
        <sz val="10"/>
        <color rgb="FF000000"/>
        <rFont val="Calibri"/>
        <family val="2"/>
      </rPr>
      <t>5G</t>
    </r>
    <r>
      <rPr>
        <sz val="10"/>
        <color rgb="FF000000"/>
        <rFont val="宋体"/>
        <family val="3"/>
        <charset val="134"/>
      </rPr>
      <t>移动通信竞赛本科</t>
    </r>
    <r>
      <rPr>
        <sz val="10"/>
        <color rgb="FF000000"/>
        <rFont val="Calibri"/>
        <family val="2"/>
      </rPr>
      <t>B</t>
    </r>
    <r>
      <rPr>
        <sz val="10"/>
        <color rgb="FF000000"/>
        <rFont val="宋体"/>
        <family val="3"/>
        <charset val="134"/>
      </rPr>
      <t>组省级三等奖</t>
    </r>
    <r>
      <rPr>
        <sz val="10"/>
        <color rgb="FF000000"/>
        <rFont val="Calibri"/>
        <family val="2"/>
      </rPr>
      <t>+0.2</t>
    </r>
  </si>
  <si>
    <t>2023全国高数竞赛二等奖+1</t>
  </si>
  <si>
    <t>文体委员A+0.75;宣传委员A+1;</t>
  </si>
  <si>
    <t>袁樾</t>
  </si>
  <si>
    <t>202105110524</t>
  </si>
  <si>
    <t>张成璇</t>
  </si>
  <si>
    <t>202105110123</t>
  </si>
  <si>
    <t>院级优秀青年志愿者 +0.25；一星志愿者+0.25</t>
  </si>
  <si>
    <t>中国机器人大赛国家级一等奖（4/5）+6*0.8；智能车竞赛国家级一等奖（3/5）+6</t>
  </si>
  <si>
    <t>学习委员A+0.75;实验室安全负责人B+0.75;</t>
  </si>
  <si>
    <t>张文欣</t>
  </si>
  <si>
    <t>202105110124</t>
  </si>
  <si>
    <t>三星级志愿者+0.25*3</t>
  </si>
  <si>
    <t>中国机器人大赛国家级一等奖+6*0.8</t>
  </si>
  <si>
    <t>心理委员A+0.75;</t>
  </si>
  <si>
    <t>张银铃</t>
  </si>
  <si>
    <t>202105110125</t>
  </si>
  <si>
    <t>赵明</t>
  </si>
  <si>
    <t>202105110723</t>
  </si>
  <si>
    <r>
      <rPr>
        <sz val="10"/>
        <color rgb="FF000000"/>
        <rFont val="宋体"/>
        <family val="3"/>
        <charset val="134"/>
      </rPr>
      <t>通信工程</t>
    </r>
    <r>
      <rPr>
        <sz val="10"/>
        <color rgb="FF000000"/>
        <rFont val="Arial"/>
        <family val="2"/>
      </rPr>
      <t>2102</t>
    </r>
  </si>
  <si>
    <t>陈伟</t>
  </si>
  <si>
    <t>202105110504</t>
  </si>
  <si>
    <t>通信工程2102</t>
  </si>
  <si>
    <t>黄相博</t>
  </si>
  <si>
    <t>202105080308</t>
  </si>
  <si>
    <t>周晨昊</t>
  </si>
  <si>
    <t>202105080230</t>
  </si>
  <si>
    <t>丁雨虹</t>
  </si>
  <si>
    <t>202105110507</t>
  </si>
  <si>
    <t>计算机二级</t>
  </si>
  <si>
    <t>第十一届大唐杯省级二等奖+0.5</t>
  </si>
  <si>
    <t>董炜博</t>
  </si>
  <si>
    <t>202105110227</t>
  </si>
  <si>
    <t>黄程炜</t>
  </si>
  <si>
    <t>202105110607</t>
  </si>
  <si>
    <t>蒋坚凯</t>
  </si>
  <si>
    <t>202105490505</t>
  </si>
  <si>
    <t>院级通报表扬+0.1</t>
  </si>
  <si>
    <t>二星级志愿者+0.25*2;院优秀青年志愿者+0.25;</t>
  </si>
  <si>
    <t>浙江省电子设计竞赛成功参赛（老队员）+1*1.2</t>
  </si>
  <si>
    <t>卢振涛</t>
  </si>
  <si>
    <t>202105110206</t>
  </si>
  <si>
    <t>孟庆玮</t>
  </si>
  <si>
    <t>202105110207</t>
  </si>
  <si>
    <t>彭贵</t>
  </si>
  <si>
    <t>202105110618</t>
  </si>
  <si>
    <t>冉茂雪</t>
  </si>
  <si>
    <t>202105110208</t>
  </si>
  <si>
    <t>任嘉楠</t>
  </si>
  <si>
    <t>202105110209</t>
  </si>
  <si>
    <t>任启伟</t>
  </si>
  <si>
    <t>202105110210</t>
  </si>
  <si>
    <t>邵昊洋</t>
  </si>
  <si>
    <t>202105110211</t>
  </si>
  <si>
    <r>
      <rPr>
        <sz val="10"/>
        <color rgb="FF000000"/>
        <rFont val="宋体"/>
        <family val="3"/>
        <charset val="134"/>
      </rPr>
      <t>2024年浙江大唐杯5g移动通信大赛省三等奖+0.2 电子设计竞赛成功参赛奖+1（</t>
    </r>
    <r>
      <rPr>
        <sz val="10"/>
        <color rgb="FFDE3C36"/>
        <rFont val="宋体"/>
        <family val="3"/>
        <charset val="134"/>
      </rPr>
      <t>缺证明材料</t>
    </r>
    <r>
      <rPr>
        <sz val="10"/>
        <color rgb="FF000000"/>
        <rFont val="宋体"/>
        <family val="3"/>
        <charset val="134"/>
      </rPr>
      <t>）</t>
    </r>
  </si>
  <si>
    <t>发明专利受理一篇（二作）+0.5</t>
  </si>
  <si>
    <t>调宣委员A+0.75;</t>
  </si>
  <si>
    <t>王泛舟</t>
  </si>
  <si>
    <t>202105110214</t>
  </si>
  <si>
    <r>
      <rPr>
        <sz val="11"/>
        <color rgb="FF000000"/>
        <rFont val="宋体"/>
        <family val="3"/>
        <charset val="134"/>
      </rPr>
      <t>2024年美国大学生数学建模竞赛国家级M奖+6;第十一届“大唐杯”全国大学生新一代信息通信技术大赛省级二等奖+0.5（</t>
    </r>
    <r>
      <rPr>
        <sz val="11"/>
        <color rgb="FFDE3C36"/>
        <rFont val="宋体"/>
        <family val="3"/>
        <charset val="134"/>
      </rPr>
      <t>缺证明材料</t>
    </r>
    <r>
      <rPr>
        <sz val="11"/>
        <color rgb="FF000000"/>
        <rFont val="宋体"/>
        <family val="3"/>
        <charset val="134"/>
      </rPr>
      <t>）</t>
    </r>
  </si>
  <si>
    <t>王金洲</t>
  </si>
  <si>
    <t>202105030823</t>
  </si>
  <si>
    <t>一星志愿者+0.25；校优秀“小青荷”荣誉称号+0.5</t>
  </si>
  <si>
    <t>王敬天</t>
  </si>
  <si>
    <t>202105110711</t>
  </si>
  <si>
    <t>王乐怡</t>
  </si>
  <si>
    <t>202105110520</t>
  </si>
  <si>
    <t>王天乐</t>
  </si>
  <si>
    <t>202105110215</t>
  </si>
  <si>
    <t>王鑫</t>
  </si>
  <si>
    <t>202105110216</t>
  </si>
  <si>
    <t>魏锦凯</t>
  </si>
  <si>
    <t>202105110713</t>
  </si>
  <si>
    <t>吴植琦</t>
  </si>
  <si>
    <t>202105110218</t>
  </si>
  <si>
    <t>普通话+0.2，六级+0.3</t>
  </si>
  <si>
    <r>
      <rPr>
        <sz val="10"/>
        <color rgb="FF000000"/>
        <rFont val="宋体"/>
        <family val="3"/>
        <charset val="134"/>
      </rPr>
      <t>2023年中国机器人大赛暨 RoboCup 机器人世界杯中国赛国家级一等奖+6;2024年美国大学生数学建模竞赛国家级M奖+6;</t>
    </r>
    <r>
      <rPr>
        <sz val="10"/>
        <color rgb="FFFF0000"/>
        <rFont val="宋体"/>
        <family val="3"/>
        <charset val="134"/>
      </rPr>
      <t>浙江省大学生智能汽车竞赛完全模型组成功参赛奖+1（最多加三个系列比赛）</t>
    </r>
  </si>
  <si>
    <t>2023全国高数竞赛二等奖+1；2023浙江省物理理论竞赛三等奖+0.4；</t>
  </si>
  <si>
    <r>
      <rPr>
        <sz val="10"/>
        <color rgb="FF000000"/>
        <rFont val="宋体"/>
        <family val="3"/>
        <charset val="134"/>
      </rPr>
      <t>实用新型专利（已受理）第一作者（</t>
    </r>
    <r>
      <rPr>
        <sz val="10"/>
        <color rgb="FFDE3C36"/>
        <rFont val="宋体"/>
        <family val="3"/>
        <charset val="134"/>
      </rPr>
      <t>作者单位不是浙江工业大学</t>
    </r>
    <r>
      <rPr>
        <sz val="10"/>
        <color rgb="FF000000"/>
        <rFont val="宋体"/>
        <family val="3"/>
        <charset val="134"/>
      </rPr>
      <t>）+0.5;三个计算机软件著作权（已发放）第一作者（</t>
    </r>
    <r>
      <rPr>
        <sz val="10"/>
        <color rgb="FFDE3C36"/>
        <rFont val="宋体"/>
        <family val="3"/>
        <charset val="134"/>
      </rPr>
      <t>作者单位不是浙江工业大学</t>
    </r>
    <r>
      <rPr>
        <sz val="10"/>
        <color rgb="FF000000"/>
        <rFont val="宋体"/>
        <family val="3"/>
        <charset val="134"/>
      </rPr>
      <t>）+ 0.3*3;EI会议论文第二作者+1;国际英文期刊第一作者+0.2</t>
    </r>
  </si>
  <si>
    <t>文体委员A+0.75;</t>
  </si>
  <si>
    <t>夏钧鑫</t>
  </si>
  <si>
    <t>202105110714</t>
  </si>
  <si>
    <t>党员领航员B+1;生活委员A+0.75;</t>
  </si>
  <si>
    <t>许宇鹏</t>
  </si>
  <si>
    <t>202105110220</t>
  </si>
  <si>
    <t>叶森杰</t>
  </si>
  <si>
    <t>202105110720</t>
  </si>
  <si>
    <t>于琨琪</t>
  </si>
  <si>
    <t>202105110223</t>
  </si>
  <si>
    <t>张欣雨</t>
  </si>
  <si>
    <t>202105140130</t>
  </si>
  <si>
    <t>赵苑蓉</t>
  </si>
  <si>
    <t>202105110224</t>
  </si>
  <si>
    <t>浙江省大学生艺术节团体三等奖+0.4＊0.5</t>
  </si>
  <si>
    <t>钟骁蓬</t>
  </si>
  <si>
    <t>202105110225</t>
  </si>
  <si>
    <t>周星翌</t>
  </si>
  <si>
    <t>202105110226</t>
  </si>
  <si>
    <t>一星级志愿者+0.25、院级优秀青年志愿者+0.25</t>
  </si>
  <si>
    <t>六级+0.3、普通话+0.2</t>
  </si>
  <si>
    <t>2023年中国机器人大赛暨 RoboCup 机器人世界杯中国赛国家级一等奖+6;2024年美国大学生数学建模竞赛国家级M奖+6;浙江省大学生电子设计竞赛成功参赛奖+1（最多加三个系列比赛）</t>
  </si>
  <si>
    <r>
      <rPr>
        <sz val="10"/>
        <color rgb="FF000000"/>
        <rFont val="宋体"/>
        <family val="3"/>
        <charset val="134"/>
      </rPr>
      <t>实用新型专利（已受理）第二作者+0.3（</t>
    </r>
    <r>
      <rPr>
        <sz val="10"/>
        <color rgb="FFDE3C36"/>
        <rFont val="宋体"/>
        <family val="3"/>
        <charset val="134"/>
      </rPr>
      <t>作者单位不是浙江工业大学</t>
    </r>
    <r>
      <rPr>
        <sz val="10"/>
        <color rgb="FF000000"/>
        <rFont val="宋体"/>
        <family val="3"/>
        <charset val="134"/>
      </rPr>
      <t>）;三个计算机软件著作权(2篇二作，1篇一作)（</t>
    </r>
    <r>
      <rPr>
        <sz val="10"/>
        <color rgb="FFDE3C36"/>
        <rFont val="宋体"/>
        <family val="3"/>
        <charset val="134"/>
      </rPr>
      <t>作者单位不是浙江工业大学</t>
    </r>
    <r>
      <rPr>
        <sz val="10"/>
        <color rgb="FF000000"/>
        <rFont val="宋体"/>
        <family val="3"/>
        <charset val="134"/>
      </rPr>
      <t>）+ 0.15*2+0.3=0.6;EI会议论文（已录用）第一作者+2;国际英文期刊第一作者+0.2</t>
    </r>
  </si>
  <si>
    <t>通信工程2103</t>
  </si>
  <si>
    <t>郑卫员</t>
  </si>
  <si>
    <t>202105110725</t>
  </si>
  <si>
    <t>董禹</t>
  </si>
  <si>
    <t>202105110304</t>
  </si>
  <si>
    <t>2023运河杯结题三作+0.1</t>
  </si>
  <si>
    <t>实用新型专利受理一作+0.5</t>
  </si>
  <si>
    <r>
      <rPr>
        <sz val="10"/>
        <color rgb="FF000000"/>
        <rFont val="宋体"/>
        <family val="3"/>
        <charset val="134"/>
      </rPr>
      <t>通信工程</t>
    </r>
    <r>
      <rPr>
        <sz val="10"/>
        <color rgb="FF000000"/>
        <rFont val="Arial"/>
        <family val="2"/>
      </rPr>
      <t>2103</t>
    </r>
  </si>
  <si>
    <t>曹仡恒</t>
  </si>
  <si>
    <t>202105110327</t>
  </si>
  <si>
    <t>2024年学校廉洁教育系列活动征文类比赛二等奖+0.4，2024年学校“交通安全宣传月”海报大赛比赛二等奖+0.4</t>
  </si>
  <si>
    <t>工大志愿者之家三星级志愿者+0.25*3,院级优秀青年志愿者+0.25</t>
  </si>
  <si>
    <r>
      <rPr>
        <sz val="10"/>
        <color rgb="FF000000"/>
        <rFont val="宋体"/>
        <family val="3"/>
        <charset val="134"/>
      </rPr>
      <t>2023中国机器人大赛暨ROBOCUP机器人世界杯中国赛机器人旅游-探险全国一等奖</t>
    </r>
    <r>
      <rPr>
        <sz val="10"/>
        <color rgb="FF000000"/>
        <rFont val="宋体"/>
        <family val="3"/>
        <charset val="134"/>
      </rPr>
      <t>+6*0.8-2</t>
    </r>
  </si>
  <si>
    <t>2023运河杯结题一作+0.2</t>
  </si>
  <si>
    <t>林永实</t>
  </si>
  <si>
    <t>202105110311</t>
  </si>
  <si>
    <t>阮天恩</t>
  </si>
  <si>
    <t>202105110315</t>
  </si>
  <si>
    <t>陈可</t>
  </si>
  <si>
    <t>202105110303</t>
  </si>
  <si>
    <t>班长B+1;组织委员A+1;</t>
  </si>
  <si>
    <t>安浩</t>
  </si>
  <si>
    <t>202105110301</t>
  </si>
  <si>
    <t>赵倩</t>
  </si>
  <si>
    <t>202105110325</t>
  </si>
  <si>
    <t>李文琪</t>
  </si>
  <si>
    <t>202105110310</t>
  </si>
  <si>
    <t>姚逸远</t>
  </si>
  <si>
    <t>202105090122</t>
  </si>
  <si>
    <t>“韵味杭州”亚残赛硬地滚球院级通报表扬+0.1</t>
  </si>
  <si>
    <t>2024浙江省电子设计竞赛成功参赛奖+1*1.2（老队员）</t>
  </si>
  <si>
    <t>调宣委员B+0.5;活动部部员A+0.75;</t>
  </si>
  <si>
    <t>肖明勇</t>
  </si>
  <si>
    <t>202105110319</t>
  </si>
  <si>
    <t>2024年院篮球赛1/8 队员+0.15</t>
  </si>
  <si>
    <t>丁梓雨</t>
  </si>
  <si>
    <t>202101030103</t>
  </si>
  <si>
    <t>第十一届大唐杯信息通信工程实践赛省级三等奖+0.2</t>
  </si>
  <si>
    <t>徐陈锞</t>
  </si>
  <si>
    <t>202105110320</t>
  </si>
  <si>
    <t>资助委员B+0.5;宣传委员B+0.75;</t>
  </si>
  <si>
    <t>吴俊桐</t>
  </si>
  <si>
    <t>202105090119</t>
  </si>
  <si>
    <t>洪峰</t>
  </si>
  <si>
    <t>202105110726</t>
  </si>
  <si>
    <t>马国强</t>
  </si>
  <si>
    <t>202105110617</t>
  </si>
  <si>
    <t>张家宁</t>
  </si>
  <si>
    <t>202105090428</t>
  </si>
  <si>
    <t>严俊杰</t>
  </si>
  <si>
    <t>202105110322</t>
  </si>
  <si>
    <t>薛嘉豪</t>
  </si>
  <si>
    <t>202105110321</t>
  </si>
  <si>
    <t>刘畅</t>
  </si>
  <si>
    <t>202105110312</t>
  </si>
  <si>
    <t>健行学院通报表扬+0.1</t>
  </si>
  <si>
    <t>2023中国机器人大赛国三1/6 +3*0.5=1.5；2024中国机器人大赛国一10/10 +6*0.5*0.6*1.2（老队员）=2.16；2023全国大学生数学建模省三1/3 +2；第十一届“大唐杯”省一1/2 +1;电子设计竞赛省三等奖（老队员）+2*1.2=2.4；第十九届全国智能车大学生竞赛国一（老队员）+6*1.2=7.2 （只算最高3个）</t>
  </si>
  <si>
    <t>尚好</t>
  </si>
  <si>
    <t>202105080319</t>
  </si>
  <si>
    <t>三星级志愿者+0.25*2（原一星）</t>
  </si>
  <si>
    <t>大唐杯省赛三等奖（C类）+0.2</t>
  </si>
  <si>
    <t>西10三楼层长任职A+0.75</t>
  </si>
  <si>
    <t>西10三楼层长任职B+0.5</t>
  </si>
  <si>
    <t>宋荣淳</t>
  </si>
  <si>
    <t>202105110317</t>
  </si>
  <si>
    <t>学习委员A+0.75;书记助理A+1.25;</t>
  </si>
  <si>
    <t>李洋洋</t>
  </si>
  <si>
    <t>202105140109</t>
  </si>
  <si>
    <t>陈佳男</t>
  </si>
  <si>
    <t>202105110601</t>
  </si>
  <si>
    <t>周锞楠</t>
  </si>
  <si>
    <t>202105110326</t>
  </si>
  <si>
    <t>三星级志愿者+0.75</t>
  </si>
  <si>
    <t>实用新型专利受理二作+0.3</t>
  </si>
  <si>
    <t>李明辉</t>
  </si>
  <si>
    <t>202105110515</t>
  </si>
  <si>
    <t>向海瑞</t>
  </si>
  <si>
    <t>202105110318</t>
  </si>
  <si>
    <t>李婷</t>
  </si>
  <si>
    <t>202105110309</t>
  </si>
  <si>
    <t>罗宇航</t>
  </si>
  <si>
    <t>202105110313</t>
  </si>
  <si>
    <t>通信工程2104</t>
  </si>
  <si>
    <t>陈耿洋</t>
  </si>
  <si>
    <t>202105110503</t>
  </si>
  <si>
    <t>陈强</t>
  </si>
  <si>
    <t>202105110409</t>
  </si>
  <si>
    <t>陈志宝</t>
  </si>
  <si>
    <t>202105110410</t>
  </si>
  <si>
    <t>陈志远</t>
  </si>
  <si>
    <t>202105110411</t>
  </si>
  <si>
    <t>陈舟波</t>
  </si>
  <si>
    <t>202105110412</t>
  </si>
  <si>
    <t>程诺</t>
  </si>
  <si>
    <t>202105110413</t>
  </si>
  <si>
    <t>校学生创新创业中心屏峰KAB管委会部门负责人B+0.75；心理委员B+0.5;</t>
  </si>
  <si>
    <t>龚志超</t>
  </si>
  <si>
    <t>202105110414</t>
  </si>
  <si>
    <t>桂嘉成</t>
  </si>
  <si>
    <t>202105110415</t>
  </si>
  <si>
    <t>校级处分一次</t>
  </si>
  <si>
    <t>不合格</t>
  </si>
  <si>
    <t>胡翔</t>
  </si>
  <si>
    <t>202105110416</t>
  </si>
  <si>
    <t>亚运会志愿者通报表扬+0.25</t>
  </si>
  <si>
    <t>金峰</t>
  </si>
  <si>
    <t>202105110417</t>
  </si>
  <si>
    <t>李英芝</t>
  </si>
  <si>
    <t>202105110418</t>
  </si>
  <si>
    <t>刘浩洲</t>
  </si>
  <si>
    <t>202105110420</t>
  </si>
  <si>
    <r>
      <rPr>
        <sz val="10"/>
        <color rgb="FF000000"/>
        <rFont val="宋体"/>
        <family val="3"/>
        <charset val="134"/>
      </rPr>
      <t>70周年校庆工作人员通报表扬；</t>
    </r>
    <r>
      <rPr>
        <sz val="10"/>
        <color rgb="FFDE3C36"/>
        <rFont val="宋体"/>
        <family val="3"/>
        <charset val="134"/>
      </rPr>
      <t>第二学期通报表扬＋0.25*2</t>
    </r>
  </si>
  <si>
    <t>信息学院春季篮球赛 季军 +0.2*0.5</t>
  </si>
  <si>
    <t>2023年浙江省大学生艺术节一等奖，优秀创作奖，浙江省大学生艺术节二等奖（+0.6+0.5），2024省大艺节省二*2，省三*1（+0.5*2+0.4） = 2.5</t>
  </si>
  <si>
    <t>0.25*5</t>
  </si>
  <si>
    <r>
      <rPr>
        <sz val="10"/>
        <color rgb="FF000000"/>
        <rFont val="宋体"/>
        <family val="3"/>
        <charset val="134"/>
      </rPr>
      <t>发明专利（</t>
    </r>
    <r>
      <rPr>
        <sz val="10"/>
        <color rgb="FFDE3C36"/>
        <rFont val="宋体"/>
        <family val="3"/>
        <charset val="134"/>
      </rPr>
      <t>非前二，不加分</t>
    </r>
    <r>
      <rPr>
        <sz val="10"/>
        <color rgb="FF000000"/>
        <rFont val="宋体"/>
        <family val="3"/>
        <charset val="134"/>
      </rPr>
      <t>）</t>
    </r>
  </si>
  <si>
    <t>星星索大学生艺术团星星索大学生艺术团副团长B+1.25；文体委员B+0.5;</t>
  </si>
  <si>
    <t>星星索大学生艺术团星星索大学生艺术团副团长A+1.75；文体委员B+0.5;</t>
  </si>
  <si>
    <t>刘战旗</t>
  </si>
  <si>
    <t>202105030816</t>
  </si>
  <si>
    <t>2023中国机器人大赛暨RoboCup机器人世界杯中国赛二等奖+4*0.8*0.7 机械创新设计大赛国三+3</t>
  </si>
  <si>
    <t>发明专利（前二加分，第三不加分）</t>
  </si>
  <si>
    <t>卢海阳</t>
  </si>
  <si>
    <t>202105110422</t>
  </si>
  <si>
    <t>书记助理A+1.25;</t>
  </si>
  <si>
    <t>马志平</t>
  </si>
  <si>
    <t>202105110423</t>
  </si>
  <si>
    <t>钱衍翰</t>
  </si>
  <si>
    <t>202105110424</t>
  </si>
  <si>
    <r>
      <rPr>
        <sz val="10"/>
        <color rgb="FF000000"/>
        <rFont val="宋体"/>
        <family val="3"/>
        <charset val="134"/>
      </rPr>
      <t xml:space="preserve">第十九届全国智能车大学生竞赛国一（老队员）+6*1.2=7.2 </t>
    </r>
    <r>
      <rPr>
        <sz val="10"/>
        <color rgb="FFFF0000"/>
        <rFont val="宋体"/>
        <family val="3"/>
        <charset val="134"/>
      </rPr>
      <t>凌特杯优秀奖+0.2（不加分）</t>
    </r>
  </si>
  <si>
    <t>院优良学风班成员+0.10</t>
  </si>
  <si>
    <t>邵昱茗</t>
  </si>
  <si>
    <t>202105110425</t>
  </si>
  <si>
    <t>院优良学风班成员 +0.10</t>
  </si>
  <si>
    <t>沈丞琦</t>
  </si>
  <si>
    <t>202105110402</t>
  </si>
  <si>
    <t>沈科辰</t>
  </si>
  <si>
    <t>202105110620</t>
  </si>
  <si>
    <t>屠添羽</t>
  </si>
  <si>
    <t>202105130215</t>
  </si>
  <si>
    <t>王骁</t>
  </si>
  <si>
    <t>202105110401</t>
  </si>
  <si>
    <t>院级优秀青年志愿者（只评过一次）+优秀小青荷 +0.25+0.5</t>
  </si>
  <si>
    <t>王艺婷</t>
  </si>
  <si>
    <t>202105130321</t>
  </si>
  <si>
    <t>杨博文</t>
  </si>
  <si>
    <t>202105110403</t>
  </si>
  <si>
    <t>杨广正</t>
  </si>
  <si>
    <t>202105710121</t>
  </si>
  <si>
    <t>党员领航员B+1;组织委员A+1*0.2;</t>
  </si>
  <si>
    <t>姚嘉元</t>
  </si>
  <si>
    <t>202105110404</t>
  </si>
  <si>
    <t>郑嘉媛</t>
  </si>
  <si>
    <t>202105110625</t>
  </si>
  <si>
    <t>二星志愿者+0.25（原一星）</t>
  </si>
  <si>
    <t>大唐杯省二等奖+0.5*0.8</t>
  </si>
  <si>
    <t>院优良学风班成员 +0.20（主要负责人）</t>
  </si>
  <si>
    <t>周昕</t>
  </si>
  <si>
    <t>202105110407</t>
  </si>
  <si>
    <t>祝健轩</t>
  </si>
  <si>
    <t>202105110408</t>
  </si>
  <si>
    <t>第十九届全国智能车大学生竞赛国一（老队员）+6*1.2=7.2</t>
  </si>
  <si>
    <t>杜林峰</t>
  </si>
  <si>
    <t>202105680307</t>
  </si>
  <si>
    <t>智能科学与技术2101</t>
  </si>
  <si>
    <t>曾健民</t>
  </si>
  <si>
    <t>202105680211</t>
  </si>
  <si>
    <t>曾钰</t>
  </si>
  <si>
    <t>202105110526</t>
  </si>
  <si>
    <t>陈奕鑫</t>
  </si>
  <si>
    <t>202105070304</t>
  </si>
  <si>
    <t>健行学院院级通报表扬*2+0.2</t>
  </si>
  <si>
    <t>校木球队+0.5 趣味运动会一等奖+0.25</t>
  </si>
  <si>
    <t>三星级志愿者0.25*3</t>
  </si>
  <si>
    <t>2023机器人大赛工业测量全国二等奖（2/5  老队员） +4*1.2*0.5=2.4  智能车竞赛一等奖（3/5）+6  校运河杯二等奖+0.6*0.8</t>
  </si>
  <si>
    <t>健行班心理委员(五类)A+0.75</t>
  </si>
  <si>
    <t>健行班心理委员(五类)B+0.5</t>
  </si>
  <si>
    <t>院优秀团干+0.25</t>
  </si>
  <si>
    <t>傅一航</t>
  </si>
  <si>
    <t>202105110103</t>
  </si>
  <si>
    <t>郭家铭</t>
  </si>
  <si>
    <t>202105110508</t>
  </si>
  <si>
    <t>2023中国机器人大赛国二+4*0.5；</t>
  </si>
  <si>
    <t>郭英涛</t>
  </si>
  <si>
    <t>202105110605</t>
  </si>
  <si>
    <t>2023中国机器人大赛暨ROBOCUP机器人世界杯中国赛一等奖+6</t>
  </si>
  <si>
    <t>何昌蔓</t>
  </si>
  <si>
    <t>202105110701</t>
  </si>
  <si>
    <t>何其乐</t>
  </si>
  <si>
    <t>202105110307</t>
  </si>
  <si>
    <t>三星级志愿者+0.25*3；院级优秀青年志愿者+0.25</t>
  </si>
  <si>
    <r>
      <rPr>
        <sz val="10"/>
        <color rgb="FF000000"/>
        <rFont val="宋体"/>
        <family val="3"/>
        <charset val="134"/>
      </rPr>
      <t>实用新型专利一作+0.5*2(</t>
    </r>
    <r>
      <rPr>
        <sz val="10"/>
        <color rgb="FFDE3C36"/>
        <rFont val="宋体"/>
        <family val="3"/>
        <charset val="134"/>
      </rPr>
      <t>作者单位非浙江工业大学，不加分</t>
    </r>
    <r>
      <rPr>
        <sz val="10"/>
        <color rgb="FF000000"/>
        <rFont val="宋体"/>
        <family val="3"/>
        <charset val="134"/>
      </rPr>
      <t>)；软件著作权一作+0.3(</t>
    </r>
    <r>
      <rPr>
        <sz val="10"/>
        <color rgb="FFDE3C36"/>
        <rFont val="宋体"/>
        <family val="3"/>
        <charset val="134"/>
      </rPr>
      <t>作者单位非浙江工业大学，不加分</t>
    </r>
    <r>
      <rPr>
        <sz val="10"/>
        <color rgb="FF000000"/>
        <rFont val="宋体"/>
        <family val="3"/>
        <charset val="134"/>
      </rPr>
      <t>)</t>
    </r>
  </si>
  <si>
    <t>黄浩杰</t>
  </si>
  <si>
    <t>202105110608</t>
  </si>
  <si>
    <r>
      <rPr>
        <sz val="10"/>
        <color rgb="FF000000"/>
        <rFont val="宋体"/>
        <family val="3"/>
        <charset val="134"/>
      </rPr>
      <t>木球校队+0.5</t>
    </r>
    <r>
      <rPr>
        <sz val="10"/>
        <color rgb="FF000000"/>
        <rFont val="宋体"/>
        <family val="3"/>
        <charset val="134"/>
      </rPr>
      <t xml:space="preserve"> 篮球院队证明 +0.25 浙江省第二届木球精英赛男子双打第三名+0.5（取前8 二等奖） 浙江省第二届木球精英赛男子团体第六名+0.4*0.5=0.2（取前7 三等奖 团体队员） 2024年信息学院春季篮球赛第一名（本人负责人）取前三 一等奖+0.3 2024年篮球大院赛团体第五名，取前八，三等奖+0.3*0.5=0.15</t>
    </r>
  </si>
  <si>
    <t>一星级志愿者+0.25 木球比赛优秀志愿者+0.5（该加分统一按校级加分）</t>
  </si>
  <si>
    <t>2023年中国机器人大赛一等奖+6 2024年中国机器人大赛二等奖+4*1.2*0.5=2.4 2024年浙江省第十四届挑战杯大学生创业计划竞赛铜奖（11/14）+2*0.3</t>
  </si>
  <si>
    <t>黄嘉豪</t>
  </si>
  <si>
    <t>202105110510</t>
  </si>
  <si>
    <t>黄珣</t>
  </si>
  <si>
    <t>202105110308</t>
  </si>
  <si>
    <t>柯伊蔚</t>
  </si>
  <si>
    <t>202105110511</t>
  </si>
  <si>
    <t>2023中国机器人大赛国二（位次4）+4*0.8*0.7=2.24；智能车竞赛国家一等奖（老队员）+6*1.2=7.2；</t>
  </si>
  <si>
    <t>雷宇</t>
  </si>
  <si>
    <t>202105110512</t>
  </si>
  <si>
    <t>李汶哲</t>
  </si>
  <si>
    <t>202105110612</t>
  </si>
  <si>
    <t>聂国辉</t>
  </si>
  <si>
    <t>202105680318</t>
  </si>
  <si>
    <t>欧宏慧</t>
  </si>
  <si>
    <t>202105110314</t>
  </si>
  <si>
    <t>钱啸</t>
  </si>
  <si>
    <t>202105110115</t>
  </si>
  <si>
    <t>沈开源</t>
  </si>
  <si>
    <t>202105110518</t>
  </si>
  <si>
    <t>健行学院院级通报表扬+0.1</t>
  </si>
  <si>
    <t>二星级志愿者+0.25*2;</t>
  </si>
  <si>
    <t>普通话证书+0.2；红十字急救证+0.2；雅思+0.3；六级+0.3</t>
  </si>
  <si>
    <t>2023中国机器人大赛国二（老队员）（获奖比例44.4%）（1/5） +4*1.2*0.5；2024中国机器人大赛国二（老队员）（获奖比例29%）（3/5） +4*1.2*0.7 浙江省大学生电子设计竞赛二等奖A类（3/3）+2.5分</t>
  </si>
  <si>
    <t>西13楼层长B+0.5</t>
  </si>
  <si>
    <t>石舒柔</t>
  </si>
  <si>
    <t>202105110316</t>
  </si>
  <si>
    <t>汤亮震</t>
  </si>
  <si>
    <t>202105110116</t>
  </si>
  <si>
    <t>2024年信息工程学院篮球班赛冠军取前三 一等奖+0.3*0.5=0.15</t>
  </si>
  <si>
    <t>王箫</t>
  </si>
  <si>
    <t>202105110712</t>
  </si>
  <si>
    <t>王雪川</t>
  </si>
  <si>
    <t>202101030214</t>
  </si>
  <si>
    <t>校队+0.5 院队+0.25、第二十六届中国大学生男子篮球联赛ZUBA第二名 取前八第二名是二等奖（负责人）+0.5，浙江工业大学篮球大院赛第五名，取前八，三等奖+0.3*0.5=0.15 信息学院春季篮球赛冠军 取前三 一等奖+0.3*0.5=0.15，(同一项目取最高两项)</t>
  </si>
  <si>
    <t>浙江工业大学优秀小青荷+0.5 院级优秀志愿者+0.25 四星级志愿者+1</t>
  </si>
  <si>
    <t>普通话证书（缺少照片证明）</t>
  </si>
  <si>
    <t>2023中国机器人大赛暨RoboCup机器人世界杯中国赛二等奖+4 智能车竞赛国家一等奖+6；</t>
  </si>
  <si>
    <t>层长（五类）(第一个学期B+0.5</t>
  </si>
  <si>
    <t>层长 第二个学期B+0.5</t>
  </si>
  <si>
    <t>吴建宏</t>
  </si>
  <si>
    <t>202105110521</t>
  </si>
  <si>
    <t>2023中国机器人大赛国三4/5 +3*0.8*0.7 智能车竞赛国家一等奖（老队员）+6*1.2=7.2</t>
  </si>
  <si>
    <t>徐嘉晨</t>
  </si>
  <si>
    <t>202105110219</t>
  </si>
  <si>
    <t>学校团委亚运会通报表扬+0.25</t>
  </si>
  <si>
    <t>五星级志愿者+0.25*5=1.25 浙江工业大学优秀小青荷+0.5 院级优秀志愿者+0.25</t>
  </si>
  <si>
    <t>红十字急救证+0.2</t>
  </si>
  <si>
    <t>2023中国机器人大赛暨Robocup机器人世界杯中国赛二等奖（1/5 老队员）+4*1.2*0.5=2.4    2024中国机器人大赛暨Robocup机器人世界杯中国赛二等奖（3/5 老队员）+4*1.2*0.7=3.36</t>
  </si>
  <si>
    <t>班长B+1*0.2;书记助理A+1.25;</t>
  </si>
  <si>
    <t>许景皓</t>
  </si>
  <si>
    <t>202105720424</t>
  </si>
  <si>
    <t>薛文昊</t>
  </si>
  <si>
    <t>202105110522</t>
  </si>
  <si>
    <t>智能车竞赛国家一等奖+6；</t>
  </si>
  <si>
    <t>阳雪燕</t>
  </si>
  <si>
    <t>202105110718</t>
  </si>
  <si>
    <t>普通话证书+0.2、计算机二级+0.2</t>
  </si>
  <si>
    <t>杨洁</t>
  </si>
  <si>
    <t>202105110222</t>
  </si>
  <si>
    <t>排球大院赛第七名（取前八）三等奖+0.3*1/2=0.15</t>
  </si>
  <si>
    <r>
      <rPr>
        <sz val="10"/>
        <color rgb="FF000000"/>
        <rFont val="宋体"/>
        <family val="3"/>
        <charset val="134"/>
      </rPr>
      <t>2024年浙江省挑战杯铜奖（智守安途12/14   2×0.3 = 0.6）（（</t>
    </r>
    <r>
      <rPr>
        <sz val="10"/>
        <color rgb="FFDE3C36"/>
        <rFont val="宋体"/>
        <family val="3"/>
        <charset val="134"/>
      </rPr>
      <t>证明材料无法证实获奖</t>
    </r>
    <r>
      <rPr>
        <sz val="10"/>
        <color rgb="FF000000"/>
        <rFont val="宋体"/>
        <family val="3"/>
        <charset val="134"/>
      </rPr>
      <t>））</t>
    </r>
  </si>
  <si>
    <t>EI收录的会议论文，第一作者（2）</t>
  </si>
  <si>
    <t>应成</t>
  </si>
  <si>
    <t>202105130624</t>
  </si>
  <si>
    <t>张浩诚</t>
  </si>
  <si>
    <t>202105110721</t>
  </si>
  <si>
    <t>张浩泽</t>
  </si>
  <si>
    <t>202105130528</t>
  </si>
  <si>
    <t>浙江工业大学优秀小青荷+0.5 五星级志愿者+0.25*5=1.25</t>
  </si>
  <si>
    <t>张华</t>
  </si>
  <si>
    <t>202105110622</t>
  </si>
  <si>
    <t>2023中国机器人大赛国家一等奖（3/4）+6</t>
  </si>
  <si>
    <t>张磊</t>
  </si>
  <si>
    <t>202105110623</t>
  </si>
  <si>
    <t>五星级志愿者+0.25*5=1.25</t>
  </si>
  <si>
    <t>张奕航</t>
  </si>
  <si>
    <t>202105110624</t>
  </si>
  <si>
    <t>三星级志愿者+0.25*3; 浙江工业大学优秀小青荷+0.5</t>
  </si>
  <si>
    <t>2023中国机器人大赛国家二等奖（2/5）+4*0.5=2；2024中国机器人大赛国家二等奖（1/5）（老队员）+4*1.2*0.7=3.36</t>
  </si>
  <si>
    <t>张子为</t>
  </si>
  <si>
    <t>202105110722</t>
  </si>
  <si>
    <t>祝强</t>
  </si>
  <si>
    <t>202105110302</t>
  </si>
  <si>
    <t>校运动会引体向上男子团体 第四名（取前八） 二等奖+0.4*0.5</t>
  </si>
  <si>
    <t>一星志愿者+0.25</t>
  </si>
  <si>
    <t>数模国一+6 智能车竞赛（4/5）+6*0.8</t>
  </si>
  <si>
    <t>东2层长（五类）(第一个学期A+0.75</t>
  </si>
  <si>
    <t>东2层长 第二个学期B+0.5</t>
  </si>
  <si>
    <t>黄煜天</t>
  </si>
  <si>
    <t>202005110108</t>
  </si>
  <si>
    <t>2023中国机器人大赛国二（老队员，位次4）+4*1.2*0.8*0.5=1.92；</t>
  </si>
  <si>
    <t>CCF-B类国际会议论文第二作者</t>
  </si>
  <si>
    <t>自动化2101</t>
  </si>
  <si>
    <t>刘俊豪</t>
  </si>
  <si>
    <t>202005100614</t>
  </si>
  <si>
    <t>张奕昕</t>
  </si>
  <si>
    <t>202005100420</t>
  </si>
  <si>
    <t>裴君骜</t>
  </si>
  <si>
    <t>202005100210</t>
  </si>
  <si>
    <t>李世通</t>
  </si>
  <si>
    <t>202105100121</t>
  </si>
  <si>
    <t>李存阳</t>
  </si>
  <si>
    <t>202105100120</t>
  </si>
  <si>
    <t>团委通报表扬</t>
  </si>
  <si>
    <t>五星级志愿者+0.25*2（原三星）</t>
  </si>
  <si>
    <t>2024年中国机器人大赛暨RoboCup世界杯中国赛机器人旅游-机器人寻宝一等奖；6*0.8-0.5</t>
  </si>
  <si>
    <t>李修羽</t>
  </si>
  <si>
    <t>202105100122</t>
  </si>
  <si>
    <t>团支书B+1*0.2;书记助理A+1.25;</t>
  </si>
  <si>
    <t>王一涵</t>
  </si>
  <si>
    <t>202105100103</t>
  </si>
  <si>
    <t>校庆《绽放》《有一种青春》伴舞＋0.25</t>
  </si>
  <si>
    <t>王健宇</t>
  </si>
  <si>
    <t>202105100618</t>
  </si>
  <si>
    <t>毕千千</t>
  </si>
  <si>
    <t>202105100112</t>
  </si>
  <si>
    <r>
      <rPr>
        <sz val="10"/>
        <color rgb="FF000000"/>
        <rFont val="宋体"/>
        <family val="3"/>
        <charset val="134"/>
      </rPr>
      <t>2023 年⻓三⻆⾼校⼤学⽣暑期社会实践专项优秀团队成员+0.1，2023 年浙江省⾼校暑期社会实践优秀调研报告评选省⼀等奖</t>
    </r>
    <r>
      <rPr>
        <sz val="10"/>
        <color rgb="FF000000"/>
        <rFont val="宋体"/>
        <family val="3"/>
        <charset val="134"/>
      </rPr>
      <t xml:space="preserve">
+0.15</t>
    </r>
  </si>
  <si>
    <t>书香工大副会长A+1.75，宣传委员B+0.75*0.2;</t>
  </si>
  <si>
    <t>王腾飞</t>
  </si>
  <si>
    <t>202105100515</t>
  </si>
  <si>
    <t>沈琛钰</t>
  </si>
  <si>
    <t>202105100101</t>
  </si>
  <si>
    <t>程聪阳</t>
  </si>
  <si>
    <t>202105100115</t>
  </si>
  <si>
    <t>2023中国机器人大赛暨ROBOCUP机器人世界杯中国赛 机器人旅游-机器人寻宝（总决赛）  一等奖＋6-1.5 2024机器人省一+2*1.2</t>
  </si>
  <si>
    <t>温连辉</t>
  </si>
  <si>
    <t>202105100104</t>
  </si>
  <si>
    <t>李振林</t>
  </si>
  <si>
    <t>202105100123</t>
  </si>
  <si>
    <t>宗磊豪</t>
  </si>
  <si>
    <t>202101030202</t>
  </si>
  <si>
    <t>张雪琦</t>
  </si>
  <si>
    <t>202105490323</t>
  </si>
  <si>
    <t>吕涛</t>
  </si>
  <si>
    <t>202105100102</t>
  </si>
  <si>
    <t>三星级志愿者＋0.75</t>
  </si>
  <si>
    <t>冯超</t>
  </si>
  <si>
    <t>202105100607</t>
  </si>
  <si>
    <t>张彤</t>
  </si>
  <si>
    <t>202105100108</t>
  </si>
  <si>
    <t>二星级志愿者+0.25*2</t>
  </si>
  <si>
    <t>黄鑫</t>
  </si>
  <si>
    <t>202105100608</t>
  </si>
  <si>
    <t>燕阳天</t>
  </si>
  <si>
    <t>202005080326</t>
  </si>
  <si>
    <t>院优秀青年志愿者+0.25、四星级志愿者+0.25（原3星）</t>
  </si>
  <si>
    <t>雅思+0.3</t>
  </si>
  <si>
    <t>2023中国机器人大赛暨RoboCup机器人世界杯中国赛二等奖+4*0.5 校运河杯一等奖+1</t>
  </si>
  <si>
    <t>团副总支B+1;</t>
  </si>
  <si>
    <t>韩毅</t>
  </si>
  <si>
    <t>202105100118</t>
  </si>
  <si>
    <t>班长B+1;组织委员B+0.75*0.2;</t>
  </si>
  <si>
    <t>星星索大学生艺术团合唱团副团长B班长B+1;组织委员B+0.75*0.2;</t>
  </si>
  <si>
    <t>罗胜兰</t>
  </si>
  <si>
    <t>202105100125</t>
  </si>
  <si>
    <t>一星级志愿者+0.25；院级优秀青年志愿者+0.25</t>
  </si>
  <si>
    <t>罗宇晟</t>
  </si>
  <si>
    <t>202105100126</t>
  </si>
  <si>
    <t>2023全国高数竞赛二等奖+1；2024浙江省高数竞赛一等奖+0.8</t>
  </si>
  <si>
    <t>徐天宇</t>
  </si>
  <si>
    <t>202105100105</t>
  </si>
  <si>
    <t>刘大文</t>
  </si>
  <si>
    <t>202105100124</t>
  </si>
  <si>
    <t>袁晨晔</t>
  </si>
  <si>
    <t>202105100107</t>
  </si>
  <si>
    <t xml:space="preserve">（1）第八届浙江省机器人竞赛一等奖（老队员），（2）2023中国机器人大赛暨robcup机器人世界杯中国赛一等奖，      6*0.8-0.5+1.2*2=6.7   </t>
  </si>
  <si>
    <t>陈汛锴</t>
  </si>
  <si>
    <t>202105100114</t>
  </si>
  <si>
    <t>王俊凯</t>
  </si>
  <si>
    <t>202105100127</t>
  </si>
  <si>
    <t>宾圣燊</t>
  </si>
  <si>
    <t>202105100601</t>
  </si>
  <si>
    <t>自动化2102</t>
  </si>
  <si>
    <t>杨常川</t>
  </si>
  <si>
    <t>202101050217</t>
  </si>
  <si>
    <t>院级通报表扬2次+0.1*2</t>
  </si>
  <si>
    <t>五星级志愿者+0.25*2（原三星）；院优秀青年志愿者+0.25</t>
  </si>
  <si>
    <r>
      <rPr>
        <sz val="10"/>
        <color rgb="FF000000"/>
        <rFont val="宋体"/>
        <family val="3"/>
        <charset val="134"/>
      </rPr>
      <t>2023年全国2023中国机器人大赛暨Robocup机器人世界杯中国赛（视觉挑战）比赛一等奖+6*0.7；</t>
    </r>
    <r>
      <rPr>
        <sz val="10"/>
        <color rgb="FFFF0000"/>
        <rFont val="宋体"/>
        <family val="3"/>
        <charset val="134"/>
      </rPr>
      <t>2024年“TI杯”第十二届浙江省大学生电子设计竞赛一等奖+3*1.2</t>
    </r>
  </si>
  <si>
    <r>
      <rPr>
        <sz val="11"/>
        <color rgb="FFFF0000"/>
        <rFont val="宋体"/>
        <family val="3"/>
        <charset val="134"/>
      </rPr>
      <t>2023全国高数竞赛二等奖（初赛）+0.6</t>
    </r>
    <r>
      <rPr>
        <sz val="11"/>
        <color rgb="FF000000"/>
        <rFont val="宋体"/>
        <family val="3"/>
        <charset val="134"/>
      </rPr>
      <t>；2023浙江省物理理论竞赛一等奖+0.8；</t>
    </r>
  </si>
  <si>
    <t>EI会议论文+2</t>
  </si>
  <si>
    <t>学习委员B+0.5*0.2;信息部部员A+0.75;</t>
  </si>
  <si>
    <t>优良学风班成员 +0.1</t>
  </si>
  <si>
    <t>林嘉明</t>
  </si>
  <si>
    <t>202105100211</t>
  </si>
  <si>
    <t>校运会引体向上团体第四名（4/8）+0.4*0,5</t>
  </si>
  <si>
    <t>校“品读经典悦见人生”第四届百部经典征文活动三等奖+0.3</t>
  </si>
  <si>
    <r>
      <rPr>
        <sz val="10"/>
        <color rgb="FF000000"/>
        <rFont val="宋体"/>
        <family val="3"/>
        <charset val="134"/>
      </rPr>
      <t>院优秀志愿者+0.25，</t>
    </r>
    <r>
      <rPr>
        <sz val="10"/>
        <color rgb="FF000000"/>
        <rFont val="宋体"/>
        <family val="3"/>
        <charset val="134"/>
      </rPr>
      <t>三星级志愿者+0.75</t>
    </r>
  </si>
  <si>
    <r>
      <rPr>
        <sz val="10"/>
        <color rgb="FF000000"/>
        <rFont val="宋体"/>
        <family val="3"/>
        <charset val="134"/>
      </rPr>
      <t>普通话二甲证书+0.2，计算机二级证书+0.3，</t>
    </r>
    <r>
      <rPr>
        <sz val="10"/>
        <color rgb="FFFF0000"/>
        <rFont val="宋体"/>
        <family val="3"/>
        <charset val="134"/>
      </rPr>
      <t>校微专业证书+？（缺材料），英语六级+0.3（缺材料）</t>
    </r>
  </si>
  <si>
    <t>机器人省赛三等奖（1/3）+1</t>
  </si>
  <si>
    <t>张可铭</t>
  </si>
  <si>
    <t>202105100625</t>
  </si>
  <si>
    <t>校级星星索艺术团通报表扬+0.25；“夏季风文艺晚会”校级通报表扬+0.25</t>
  </si>
  <si>
    <t>省大学生艺术节二等奖（团体）+0.25；校大学生艺术节一等奖（团体）+0.25；</t>
  </si>
  <si>
    <t>星星索之夜+0.25；夏季风+0.25；器乐专场音乐会+0.25；机械工程学院第二十一届科技文化节演出+0.25</t>
  </si>
  <si>
    <t>管弦乐团声部长A +1</t>
  </si>
  <si>
    <t>周鑫</t>
  </si>
  <si>
    <t>202105030402</t>
  </si>
  <si>
    <t>亚运会志愿者校级通报表扬+0.25</t>
  </si>
  <si>
    <t>院足球队+0.25</t>
  </si>
  <si>
    <t>四星级志愿者+1</t>
  </si>
  <si>
    <t>大唐杯省二等奖+0.5</t>
  </si>
  <si>
    <t>公寓楼层长B+0.5</t>
  </si>
  <si>
    <t>公寓楼层长A+0.75</t>
  </si>
  <si>
    <t>马英喆</t>
  </si>
  <si>
    <t>202105100212</t>
  </si>
  <si>
    <t>院级优秀青年志愿者+0.25；校级优秀小青荷+0.5；四星级志愿者+1</t>
  </si>
  <si>
    <t>普通话二级甲等+0.2</t>
  </si>
  <si>
    <r>
      <rPr>
        <sz val="10"/>
        <color rgb="FF000000"/>
        <rFont val="宋体"/>
        <family val="3"/>
        <charset val="134"/>
      </rPr>
      <t>中国机器人大赛总决赛旅游机器人- 寻宝游一等奖+6</t>
    </r>
    <r>
      <rPr>
        <sz val="10"/>
        <color rgb="FF000000"/>
        <rFont val="宋体"/>
        <family val="3"/>
        <charset val="134"/>
      </rPr>
      <t xml:space="preserve">
浙江省机器人竞赛旅游机器人-寻宝游一等奖（老队员）</t>
    </r>
    <r>
      <rPr>
        <sz val="10"/>
        <color rgb="FFFF0000"/>
        <rFont val="宋体"/>
        <family val="3"/>
        <charset val="134"/>
      </rPr>
      <t>2*1.5（应该是2*1.2）              final=6-0.5+2.4</t>
    </r>
  </si>
  <si>
    <t>丁宗赐</t>
  </si>
  <si>
    <t>202105100203</t>
  </si>
  <si>
    <t>校木球队+0.5 ，木球院队+0.25；浙江省木球赛双打第二+0.5、团体第二+0.25；秋季木球校赛团体第一+0.25、男双第五(取前8的第五名算三等奖)+0.3、男单第六+0.3；春季木球校赛团体第一（非负责人）+0.5*0.5=0.25、男双第三+0.4、男单第四（取前8的第四算二等奖）+0.4（同一项目取最高两项计入=0.5+0.4=0.9）</t>
  </si>
  <si>
    <t>四星级志愿者+0.25*2（大二已加至二星）；院优秀青年志愿者+0.25；省木球赛优秀志愿者+0.5（统一按校级加分）</t>
  </si>
  <si>
    <r>
      <rPr>
        <sz val="10"/>
        <color rgb="FF000000"/>
        <rFont val="宋体"/>
        <family val="3"/>
        <charset val="134"/>
      </rPr>
      <t>普通话+0.2；木球二级裁判证+0.2</t>
    </r>
    <r>
      <rPr>
        <sz val="10"/>
        <color rgb="FF000000"/>
        <rFont val="宋体"/>
        <family val="3"/>
        <charset val="134"/>
      </rPr>
      <t>；六级+0.3</t>
    </r>
  </si>
  <si>
    <t>党员领航员B+1*0.2;班长B+1;</t>
  </si>
  <si>
    <t>优良学风班 +0.2（主要负责人）</t>
  </si>
  <si>
    <t>王思齐</t>
  </si>
  <si>
    <t>202105100218</t>
  </si>
  <si>
    <t>金泽煜</t>
  </si>
  <si>
    <t>202105100209</t>
  </si>
  <si>
    <t>陈宣屹</t>
  </si>
  <si>
    <t>202105100227</t>
  </si>
  <si>
    <t>俞恩东</t>
  </si>
  <si>
    <t>202105100524</t>
  </si>
  <si>
    <t>柳家宝</t>
  </si>
  <si>
    <t>202105100614</t>
  </si>
  <si>
    <t>游成梁</t>
  </si>
  <si>
    <t>202005130626</t>
  </si>
  <si>
    <t>木球校队0.5，浙江省木球精英比赛男双第五（取前八算三等奖）0.4；秋季木球比赛团体一等奖0.5*0.5=0.25；团体男双（第四名/共颁奖八名）0.4；第十八届木球锦标赛（第五名/共颁奖八名）0.3（同一项目取最高两项计入=0.4+0.4=0.8）</t>
  </si>
  <si>
    <r>
      <rPr>
        <sz val="10"/>
        <color rgb="FF000000"/>
        <rFont val="宋体"/>
        <family val="3"/>
        <charset val="134"/>
      </rPr>
      <t>三星级志愿者+0.25*2（大二已加至一星）</t>
    </r>
    <r>
      <rPr>
        <sz val="10"/>
        <color rgb="FF000000"/>
        <rFont val="宋体"/>
        <family val="3"/>
        <charset val="134"/>
      </rPr>
      <t>，院级优秀青年志愿者0.25</t>
    </r>
  </si>
  <si>
    <t>中国机器人大赛国家级三等奖（6/6）+1.5*0.6*0.5 智能车国一+6*1.2</t>
  </si>
  <si>
    <t>软件著作权授权一作两篇+0.6</t>
  </si>
  <si>
    <t>党员领航员A+1.25;调宣委员B;组织委员A+1*0.2;</t>
  </si>
  <si>
    <t>金玺若</t>
  </si>
  <si>
    <t>202105100208</t>
  </si>
  <si>
    <t>李衡毅</t>
  </si>
  <si>
    <t>202105100210</t>
  </si>
  <si>
    <t>团队引体向上三等奖+0.4*0.5=0.2</t>
  </si>
  <si>
    <t>中国机器人大赛专项赛全国一等奖、中国机器人大赛总决赛全国一等奖+6-1 ；中国机器人大赛省级一等奖、三等奖（老队员）+3*1.2*0.8</t>
  </si>
  <si>
    <t>刘泽炯</t>
  </si>
  <si>
    <t>202105130311</t>
  </si>
  <si>
    <t>胡阳阳</t>
  </si>
  <si>
    <t>202105100207</t>
  </si>
  <si>
    <t>苏常盛</t>
  </si>
  <si>
    <t>202105100216</t>
  </si>
  <si>
    <t>木球队校队+0.5;秋季木球锦标赛（新生赛）男团第一+0.5*0.5=0.25;春季木球精英赛男团第一+0.5*0.5=0.25;春季木球锦标赛男双第3+0.4;2023杭州市木球锦标赛男双第5（取前八算三等奖）0.4，同一项目取最高两项（0.4+0.4=0.8）</t>
  </si>
  <si>
    <t>浙江省精英木球赛优秀志愿者+0.5（统一按校级加分）浙江省机器人竞赛优秀志愿者+0.5；院优秀青年志愿者+0.25</t>
  </si>
  <si>
    <t>木球二级裁判证+0.2</t>
  </si>
  <si>
    <t>樊翔宇</t>
  </si>
  <si>
    <t>202105100204</t>
  </si>
  <si>
    <t>亚运会校级通报表扬+0.25</t>
  </si>
  <si>
    <t>之江杯首届浙江省大学生硬笔书法比赛  一等奖+0.4</t>
  </si>
  <si>
    <t>四星级志愿者+0.25*4；亚运会校级优秀青年志愿者+0.5；院优秀青年志愿者+0.25</t>
  </si>
  <si>
    <t>宋梦佳</t>
  </si>
  <si>
    <t>202105100215</t>
  </si>
  <si>
    <t>2023中国机器人大赛暨 ROBOCUP 机器人世界杯中国赛一等奖（3/6）+6-1</t>
  </si>
  <si>
    <t>朱珂娴</t>
  </si>
  <si>
    <t>202105100202</t>
  </si>
  <si>
    <t>校级通报表扬*2+0.5；体测表扬+0.1*2</t>
  </si>
  <si>
    <t>浙江省第十三届会展策划创意大赛省级三等奖+1*0.8</t>
  </si>
  <si>
    <t>就业与职业发展协会会长A+1.75：书记助理A+1.25*0.2;</t>
  </si>
  <si>
    <t>任骏驰</t>
  </si>
  <si>
    <t>202105100214</t>
  </si>
  <si>
    <t>杨龙</t>
  </si>
  <si>
    <t>202105100222</t>
  </si>
  <si>
    <t>邱叶伟</t>
  </si>
  <si>
    <t>202105100616</t>
  </si>
  <si>
    <t>吴佳欣</t>
  </si>
  <si>
    <t>202105100220</t>
  </si>
  <si>
    <t xml:space="preserve">中国机器人大赛国级二等奖（3/5）+4-1
</t>
  </si>
  <si>
    <t>杨景</t>
  </si>
  <si>
    <t>202105100221</t>
  </si>
  <si>
    <t>叶子及</t>
  </si>
  <si>
    <t>202105030326</t>
  </si>
  <si>
    <t>院级表扬（党员先锋岗）+0.1；院级通报表扬（"青春杯"五四活动）+0.1</t>
  </si>
  <si>
    <t>计算机二级证书+0.3</t>
  </si>
  <si>
    <t>2023年中国机器人大赛暨ROBOCUP机器人世界杯中国赛 优秀奖+1(根据创新与实践素质条例注7，按省赛加分)</t>
  </si>
  <si>
    <t>汪子越</t>
  </si>
  <si>
    <t>202105100217</t>
  </si>
  <si>
    <t>校运动会男子三级跳远第七名</t>
  </si>
  <si>
    <t>2023中国机器人大赛暨ROBOCUP机器人世界杯中国赛一等奖+6-1，浙江省第八届机器人竞赛一等奖（老队员）3*1.2*0.8</t>
  </si>
  <si>
    <t>党员领航员B+1;文体委员B;;宣传委员B+0.75*0.2;</t>
  </si>
  <si>
    <t>党员领航员B+1;文体委员B;宣传委员B+0.75*0.2;</t>
  </si>
  <si>
    <t>聂迪</t>
  </si>
  <si>
    <t>202105100213</t>
  </si>
  <si>
    <r>
      <rPr>
        <sz val="10"/>
        <color rgb="FFFF0000"/>
        <rFont val="宋体"/>
        <family val="3"/>
        <charset val="134"/>
      </rPr>
      <t>4星级志愿者+0.25*4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宋体"/>
        <family val="3"/>
        <charset val="134"/>
      </rPr>
      <t>浙江钜子公益基金会优秀志愿者证书（无法证明）+0.2，院级优秀志愿者+0.25</t>
    </r>
  </si>
  <si>
    <r>
      <rPr>
        <sz val="11"/>
        <color rgb="FFFF0000"/>
        <rFont val="宋体"/>
        <family val="3"/>
        <charset val="134"/>
      </rPr>
      <t>2023全国高数竞赛二等奖（初赛）+0.6</t>
    </r>
    <r>
      <rPr>
        <sz val="11"/>
        <color rgb="FF000000"/>
        <rFont val="宋体"/>
        <family val="3"/>
        <charset val="134"/>
      </rPr>
      <t>；2024浙江省高数竞赛三等奖+0.4</t>
    </r>
  </si>
  <si>
    <t>张子宏</t>
  </si>
  <si>
    <t>202105100224</t>
  </si>
  <si>
    <t>自动化2103</t>
  </si>
  <si>
    <t>范梓晗</t>
  </si>
  <si>
    <t>202105720207</t>
  </si>
  <si>
    <t>蔡子诺</t>
  </si>
  <si>
    <t>202105100301</t>
  </si>
  <si>
    <t>黄楠</t>
  </si>
  <si>
    <t>202105100309</t>
  </si>
  <si>
    <t>方昭翔</t>
  </si>
  <si>
    <t>202105100304</t>
  </si>
  <si>
    <t>尤圣棋</t>
  </si>
  <si>
    <t>202105030520</t>
  </si>
  <si>
    <t>陈睿</t>
  </si>
  <si>
    <t>202105100303</t>
  </si>
  <si>
    <t>三星级志愿者+0.25*3;院级优秀青年志愿者+0.25</t>
  </si>
  <si>
    <t>2024年校创立项三作+0.1；</t>
  </si>
  <si>
    <t>洪陈源</t>
  </si>
  <si>
    <t>202105680308</t>
  </si>
  <si>
    <t>健行学院寝室建设通报表扬+0.1*2</t>
  </si>
  <si>
    <t>阿里云专业技能证书+0（不予加分）</t>
  </si>
  <si>
    <t>中国机器人大赛（2024）无人机国家一等奖+6*0.7=4.2；中国机器人大赛（2023）水下作业国家三等奖+3*0.5*0.8=1.2；浙江工业大学智能车校一等奖+1  （最多算三项）</t>
  </si>
  <si>
    <t>EI会议论文一作+2；发明专利受理一作+1；软著授权二作+0.15</t>
  </si>
  <si>
    <t>健行团支书A+1.25；健行(信息)党员领航员A+0.25</t>
  </si>
  <si>
    <t>池南瑞</t>
  </si>
  <si>
    <t>202105100503</t>
  </si>
  <si>
    <t>二星级志愿者+0.25*2;院级优秀青年志愿者+0.25</t>
  </si>
  <si>
    <t>全国大学生智能汽车竞赛国家一等奖+6*老队员1.2</t>
  </si>
  <si>
    <t>徐明蔚</t>
  </si>
  <si>
    <t>202105720421</t>
  </si>
  <si>
    <t>院庆典礼院级通报表扬+0.1；亚运会优秀志愿者通报表扬+0.25</t>
  </si>
  <si>
    <r>
      <rPr>
        <sz val="10"/>
        <color rgb="FF000000"/>
        <rFont val="宋体"/>
        <family val="3"/>
        <charset val="134"/>
      </rPr>
      <t>五星级志愿者+0.25*4（已加至一星）；</t>
    </r>
    <r>
      <rPr>
        <sz val="10"/>
        <color rgb="FF000000"/>
        <rFont val="宋体"/>
        <family val="3"/>
        <charset val="134"/>
      </rPr>
      <t>院级优秀青年志愿者+0.25</t>
    </r>
  </si>
  <si>
    <r>
      <rPr>
        <sz val="10"/>
        <color rgb="FF000000"/>
        <rFont val="宋体"/>
        <family val="3"/>
        <charset val="134"/>
      </rPr>
      <t>雅思7+0.3</t>
    </r>
    <r>
      <rPr>
        <sz val="10"/>
        <color rgb="FF000000"/>
        <rFont val="宋体"/>
        <family val="3"/>
        <charset val="134"/>
      </rPr>
      <t>；GRE331+0.3</t>
    </r>
  </si>
  <si>
    <t>中国机器人大赛全国三等奖+3*0.5 全国大学生智能汽车竞赛国家一等奖+6*老队员1.2</t>
  </si>
  <si>
    <r>
      <rPr>
        <sz val="10"/>
        <color rgb="FF000000"/>
        <rFont val="宋体"/>
        <family val="3"/>
        <charset val="134"/>
      </rPr>
      <t>实用新型专利授权二作+0.7*2；四类期刊一作+0.2；EI会议论文一作+2；</t>
    </r>
    <r>
      <rPr>
        <sz val="10"/>
        <color rgb="FFFF0000"/>
        <rFont val="宋体"/>
        <family val="3"/>
        <charset val="134"/>
      </rPr>
      <t>软件著作（无效，无授权材料）</t>
    </r>
  </si>
  <si>
    <t>纪检委员B+0.75*0.2;实验室安全负责人B+0.75;</t>
  </si>
  <si>
    <t>喻孝天</t>
  </si>
  <si>
    <t>202105100322</t>
  </si>
  <si>
    <t>谢聪</t>
  </si>
  <si>
    <t>202105100319</t>
  </si>
  <si>
    <t>祝加旺</t>
  </si>
  <si>
    <t>202105100302</t>
  </si>
  <si>
    <t>刘伟</t>
  </si>
  <si>
    <t>202105100313</t>
  </si>
  <si>
    <t>郭金润</t>
  </si>
  <si>
    <t>202105100306</t>
  </si>
  <si>
    <t>林铭鑫</t>
  </si>
  <si>
    <t>202105100311</t>
  </si>
  <si>
    <t>钟锦榆</t>
  </si>
  <si>
    <t>202106010102</t>
  </si>
  <si>
    <t>吴易优</t>
  </si>
  <si>
    <t>202105100318</t>
  </si>
  <si>
    <t>2024届浙江工业大学电子设计竞赛省三+2*1.2</t>
  </si>
  <si>
    <t>马政杰</t>
  </si>
  <si>
    <t>202105100314</t>
  </si>
  <si>
    <t>校木球队+0.5；2024 木球锦标赛（新生赛）校赛男团一等奖（1/6）+0.5；2023 浙江省第二届木球精英赛男双二等奖（1/2）+0.5；</t>
  </si>
  <si>
    <t>省木球优秀志愿者（校级）+0.5</t>
  </si>
  <si>
    <r>
      <rPr>
        <sz val="10"/>
        <color rgb="FF000000"/>
        <rFont val="宋体"/>
        <family val="3"/>
        <charset val="134"/>
      </rPr>
      <t>计算机二级证书+0.3；红十字救护员证+0.2</t>
    </r>
    <r>
      <rPr>
        <sz val="10"/>
        <color rgb="FF000000"/>
        <rFont val="宋体"/>
        <family val="3"/>
        <charset val="134"/>
      </rPr>
      <t>；浙江省木球一级裁判证+0.2</t>
    </r>
  </si>
  <si>
    <t>第十届“大唐杯”全国大学生新一代信息通信技术大赛浙江赛区本科B组二等奖 +0.5</t>
  </si>
  <si>
    <t>林仕杰</t>
  </si>
  <si>
    <t>202105100312</t>
  </si>
  <si>
    <t>周淑琴</t>
  </si>
  <si>
    <t>202105100326</t>
  </si>
  <si>
    <r>
      <rPr>
        <sz val="10"/>
        <color rgb="FF000000"/>
        <rFont val="宋体"/>
        <family val="3"/>
        <charset val="134"/>
      </rPr>
      <t>三星级志愿者+0.25*3；院级优秀青年志愿者+0.25；</t>
    </r>
    <r>
      <rPr>
        <sz val="10"/>
        <color rgb="FF000000"/>
        <rFont val="宋体"/>
        <family val="3"/>
        <charset val="134"/>
      </rPr>
      <t>优秀小青荷+0.5</t>
    </r>
  </si>
  <si>
    <t>心理委员B+0.5*0.2;宣传委员B+0.75;</t>
  </si>
  <si>
    <t>秦云飞</t>
  </si>
  <si>
    <t>202105100315</t>
  </si>
  <si>
    <t>翁雨岑</t>
  </si>
  <si>
    <t>202105100620</t>
  </si>
  <si>
    <t>校级A类学生社团团内通报表扬+0.25*2；知行杯校级通报表扬+0.25；院级体测通报表扬两次0.1(4次上限)</t>
  </si>
  <si>
    <t>2023年浙江工业大学“双百双进”暑期社会实践暨思想政治理论课实践教学活动：校三等奖（成员）2023年全省高校反邪教暑期社会实践团队一等奖（成员）（同一项目 校十佳团队+0.15）</t>
  </si>
  <si>
    <t>省级优秀学生干部+2</t>
  </si>
  <si>
    <t>青年马克思主义者学校干事长A+1.75；班长B+1*0.2;</t>
  </si>
  <si>
    <t>青年马克思主义者学校干事长B+1.25；班长B+1*0.2;</t>
  </si>
  <si>
    <t>吴青均</t>
  </si>
  <si>
    <t>202105100317</t>
  </si>
  <si>
    <t>陈秋韵</t>
  </si>
  <si>
    <t>202105100327</t>
  </si>
  <si>
    <r>
      <rPr>
        <sz val="10"/>
        <color rgb="FF000000"/>
        <rFont val="宋体"/>
        <family val="3"/>
        <charset val="134"/>
      </rPr>
      <t>院级优秀青年志愿者 +0.25，</t>
    </r>
    <r>
      <rPr>
        <sz val="10"/>
        <color rgb="FFFF0000"/>
        <rFont val="宋体"/>
        <family val="3"/>
        <charset val="134"/>
      </rPr>
      <t>三星标兵（不加分）</t>
    </r>
  </si>
  <si>
    <t>团总支A+1.75</t>
  </si>
  <si>
    <t>曾宇浩</t>
  </si>
  <si>
    <t>202105100626</t>
  </si>
  <si>
    <t>智能车国一+7.2</t>
  </si>
  <si>
    <t>姜楠</t>
  </si>
  <si>
    <t>202105031108</t>
  </si>
  <si>
    <t>院级通报表扬</t>
  </si>
  <si>
    <t>趣味运动会一等奖+0.5*0.5</t>
  </si>
  <si>
    <t>木球优秀志愿者+0.5（统一按校级加分）</t>
  </si>
  <si>
    <t>计算机二级+0.3;英语六级+0.3</t>
  </si>
  <si>
    <t>2023机器人国一+6-1.5，美赛H奖，2024机器人专项赛三等奖（老队员）2*1.2*0.8</t>
  </si>
  <si>
    <t>2023全国高数竞赛一等奖+1.2；2023浙江省物理理论竞赛二等奖+0.6；2024浙江省高数竞赛二等奖+0.6</t>
  </si>
  <si>
    <t>EI会议录用+2</t>
  </si>
  <si>
    <t>楼长B+0.5</t>
  </si>
  <si>
    <t>黄润维</t>
  </si>
  <si>
    <t>202105100310</t>
  </si>
  <si>
    <t>李雨澄</t>
  </si>
  <si>
    <t>202105100612</t>
  </si>
  <si>
    <t>校级各A类学生社团团内通报表扬+0.25</t>
  </si>
  <si>
    <t>急救证+0.2;</t>
  </si>
  <si>
    <t>校资助服务与发展中心副会长A+1.75：党员领航员B+1;组织委员B+0.75;</t>
  </si>
  <si>
    <t>校级优秀干部+0.5</t>
  </si>
  <si>
    <t>贾蓓蕾</t>
  </si>
  <si>
    <t>202105690710</t>
  </si>
  <si>
    <t>冯宁瑄</t>
  </si>
  <si>
    <t>202105100305</t>
  </si>
  <si>
    <t>2023全国高数竞赛二等奖+1；</t>
  </si>
  <si>
    <t>自动化2104</t>
  </si>
  <si>
    <t>曾博鸿</t>
  </si>
  <si>
    <t>202105130530</t>
  </si>
  <si>
    <t>亚运会推荐信</t>
  </si>
  <si>
    <t>校运会引体向上团体第四名（4/8）+0.4*0.5，羽毛球大院赛冠军+0.3*0.5</t>
  </si>
  <si>
    <t>项彦凯</t>
  </si>
  <si>
    <t>202105100408</t>
  </si>
  <si>
    <t>CET6 +0.3</t>
  </si>
  <si>
    <r>
      <rPr>
        <sz val="10"/>
        <color rgb="FF000000"/>
        <rFont val="宋体"/>
        <family val="3"/>
        <charset val="134"/>
      </rPr>
      <t>ROBOCUP国二 +4*0.5,机械设计大赛国一+6*0.8，智能车国一</t>
    </r>
    <r>
      <rPr>
        <sz val="10"/>
        <color rgb="FF000000"/>
        <rFont val="宋体"/>
        <family val="3"/>
        <charset val="134"/>
      </rPr>
      <t>老队员</t>
    </r>
    <r>
      <rPr>
        <sz val="10"/>
        <color rgb="FF000000"/>
        <rFont val="宋体"/>
        <family val="3"/>
        <charset val="134"/>
      </rPr>
      <t>+6*1.2*0.8</t>
    </r>
  </si>
  <si>
    <t>李鹏飞</t>
  </si>
  <si>
    <t>202105100425</t>
  </si>
  <si>
    <t>就业与职业发展协会新媒体中心主要负责人A+1.25；文体委员B+0.5*0.2;</t>
  </si>
  <si>
    <t>黄芋皓</t>
  </si>
  <si>
    <t>202106010209</t>
  </si>
  <si>
    <t>校通报表扬+0.25，院通报表扬+0.1，院通报表扬+0.1</t>
  </si>
  <si>
    <t>计算机二级+0.3 普通话+0.2</t>
  </si>
  <si>
    <r>
      <rPr>
        <sz val="10"/>
        <color rgb="FF000000"/>
        <rFont val="宋体"/>
        <family val="3"/>
        <charset val="134"/>
      </rPr>
      <t>2024年中国机器人大赛一等奖+6*0.7，24年省电子设计三等奖</t>
    </r>
    <r>
      <rPr>
        <sz val="10"/>
        <color rgb="FF000000"/>
        <rFont val="宋体"/>
        <family val="3"/>
        <charset val="134"/>
      </rPr>
      <t>老队员</t>
    </r>
    <r>
      <rPr>
        <sz val="10"/>
        <color rgb="FF000000"/>
        <rFont val="宋体"/>
        <family val="3"/>
        <charset val="134"/>
      </rPr>
      <t>+2*1.2，24年数模校赛一等奖+1</t>
    </r>
  </si>
  <si>
    <t>王皓天</t>
  </si>
  <si>
    <t>202105100406</t>
  </si>
  <si>
    <t>校级及以上通报表扬+0.25</t>
  </si>
  <si>
    <t>三星级志愿者+0.25*3，院级优秀青年志愿者+0.25</t>
  </si>
  <si>
    <t>陈琦鹏</t>
  </si>
  <si>
    <t>202105100418</t>
  </si>
  <si>
    <t>俞楚钢</t>
  </si>
  <si>
    <t>202105100414</t>
  </si>
  <si>
    <t>何肖杨</t>
  </si>
  <si>
    <t>202105100506</t>
  </si>
  <si>
    <t>盖英志</t>
  </si>
  <si>
    <t>202105100422</t>
  </si>
  <si>
    <t>李岩晨</t>
  </si>
  <si>
    <t>202105070111</t>
  </si>
  <si>
    <t>王彬璋</t>
  </si>
  <si>
    <t>202105100405</t>
  </si>
  <si>
    <t>朱顺禄</t>
  </si>
  <si>
    <t>202105100415</t>
  </si>
  <si>
    <t>2023年秋季浙江工业大学木球赛 团体第一名+0.5/2</t>
  </si>
  <si>
    <t>三星级志愿者+0.25*2，院级优秀青年志愿者+0.25</t>
  </si>
  <si>
    <r>
      <rPr>
        <sz val="10"/>
        <color rgb="FF000000"/>
        <rFont val="宋体"/>
        <family val="3"/>
        <charset val="134"/>
      </rPr>
      <t>2024全国大学生智能汽车竞赛一等奖</t>
    </r>
    <r>
      <rPr>
        <sz val="10"/>
        <color rgb="FF000000"/>
        <rFont val="宋体"/>
        <family val="3"/>
        <charset val="134"/>
      </rPr>
      <t>老队员</t>
    </r>
    <r>
      <rPr>
        <sz val="10"/>
        <color rgb="FF000000"/>
        <rFont val="宋体"/>
        <family val="3"/>
        <charset val="134"/>
      </rPr>
      <t>+6*1.2</t>
    </r>
  </si>
  <si>
    <t>党员领航员A+1.25;班长A+1.25*0.2</t>
  </si>
  <si>
    <t>季堉克</t>
  </si>
  <si>
    <t>202105100424</t>
  </si>
  <si>
    <t>邵奔豪</t>
  </si>
  <si>
    <t>202105100403</t>
  </si>
  <si>
    <t>王者</t>
  </si>
  <si>
    <t>202105100516</t>
  </si>
  <si>
    <t>吴安庆</t>
  </si>
  <si>
    <t>202105100621</t>
  </si>
  <si>
    <t>方哲枫</t>
  </si>
  <si>
    <t>202105691105</t>
  </si>
  <si>
    <t>隆杰</t>
  </si>
  <si>
    <t>202105100401</t>
  </si>
  <si>
    <t>唐晨昱</t>
  </si>
  <si>
    <t>202105100404</t>
  </si>
  <si>
    <t>肖轩</t>
  </si>
  <si>
    <t>202105100522</t>
  </si>
  <si>
    <t>宣郑杰</t>
  </si>
  <si>
    <t>202106010125</t>
  </si>
  <si>
    <t>健行学院2023-2024学年党员之家“党员先锋岗”志愿活动通报表扬+0.1</t>
  </si>
  <si>
    <r>
      <rPr>
        <sz val="10"/>
        <color rgb="FF000000"/>
        <rFont val="宋体"/>
        <family val="3"/>
        <charset val="134"/>
      </rPr>
      <t>2024浙江省电子设计竞赛省三等奖+2*1.2（</t>
    </r>
    <r>
      <rPr>
        <sz val="10"/>
        <color rgb="FF000000"/>
        <rFont val="宋体"/>
        <family val="3"/>
        <charset val="134"/>
      </rPr>
      <t>老队员</t>
    </r>
    <r>
      <rPr>
        <sz val="10"/>
        <color rgb="FF000000"/>
        <rFont val="宋体"/>
        <family val="3"/>
        <charset val="134"/>
      </rPr>
      <t>）</t>
    </r>
  </si>
  <si>
    <t>许永琪</t>
  </si>
  <si>
    <t>202105100411</t>
  </si>
  <si>
    <t>冯诗怡</t>
  </si>
  <si>
    <t>202105100504</t>
  </si>
  <si>
    <t>李伟轩</t>
  </si>
  <si>
    <t>202106010322</t>
  </si>
  <si>
    <r>
      <rPr>
        <sz val="10"/>
        <color rgb="FF000000"/>
        <rFont val="宋体"/>
        <family val="3"/>
        <charset val="134"/>
      </rPr>
      <t>健行学院新时代本科拔尖创新人才自主培养研讨会暨“浙江高校拔尖学生培养联盟”成立仪式通报表扬 +0.1；健行学院2023-2024学年党员之家“党员先锋岗”志愿活动通报表扬 +0.1；</t>
    </r>
    <r>
      <rPr>
        <sz val="10"/>
        <color rgb="FF000000"/>
        <rFont val="宋体"/>
        <family val="3"/>
        <charset val="134"/>
      </rPr>
      <t xml:space="preserve"> 健行学院五一方阵通报表扬+0.1</t>
    </r>
  </si>
  <si>
    <t>校交通安全宣传知识竞赛三等奖 +0.3</t>
  </si>
  <si>
    <t>计算机二级+0.3</t>
  </si>
  <si>
    <t>“大唐杯”全国大学生新一代信息通信技术大赛省二等奖 +0.5</t>
  </si>
  <si>
    <t>毅行志愿者精弘表彰（毅行不加分）</t>
  </si>
  <si>
    <t>健行智能实验班学习委员A+0.75；西十二层长A+0.15；</t>
  </si>
  <si>
    <t>健行智能实验班学习委员A+0.75；西十二层长B+0.1；</t>
  </si>
  <si>
    <t>李浩</t>
  </si>
  <si>
    <t>202105100611</t>
  </si>
  <si>
    <t>陈嘉禾</t>
  </si>
  <si>
    <t>202105100501</t>
  </si>
  <si>
    <t>杨阳</t>
  </si>
  <si>
    <t>202105100412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</si>
</sst>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8" formatCode="0_ "/>
    <numFmt numFmtId="179" formatCode="0.00_);[Red]\(0.00\)"/>
    <numFmt numFmtId="180" formatCode="0.00_ "/>
  </numFmts>
  <fonts count="27">
    <font>
      <sz val="10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</font>
    <font>
      <sz val="10"/>
      <color rgb="FFFF0000"/>
      <name val="汉仪书宋二KW"/>
      <charset val="134"/>
    </font>
    <font>
      <sz val="10"/>
      <color rgb="FFFF0000"/>
      <name val="Arial"/>
      <family val="2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DE3C36"/>
      <name val="宋体"/>
      <family val="3"/>
      <charset val="134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1"/>
      <color rgb="FFDE3C36"/>
      <name val="宋体"/>
      <family val="3"/>
      <charset val="134"/>
    </font>
    <font>
      <sz val="10"/>
      <name val="等线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Liberation Sans"/>
      <family val="1"/>
    </font>
    <font>
      <sz val="10"/>
      <color rgb="FFDE3C36"/>
      <name val="Arial"/>
      <family val="2"/>
    </font>
    <font>
      <sz val="10"/>
      <color rgb="FF000000"/>
      <name val="Calibri"/>
      <family val="2"/>
    </font>
    <font>
      <sz val="10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8CDDFA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DEBFF"/>
        <bgColor indexed="64"/>
      </patternFill>
    </fill>
    <fill>
      <patternFill patternType="solid">
        <fgColor rgb="FFE5F6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EAFAF1"/>
        <bgColor indexed="64"/>
      </patternFill>
    </fill>
    <fill>
      <patternFill patternType="solid">
        <fgColor rgb="FFFFF9E3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00A3F5"/>
        <bgColor indexed="64"/>
      </patternFill>
    </fill>
    <fill>
      <patternFill patternType="solid">
        <fgColor rgb="FFFFE9E8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/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0" fillId="5" borderId="1" xfId="0" applyFill="1" applyBorder="1" applyAlignment="1"/>
    <xf numFmtId="0" fontId="5" fillId="5" borderId="1" xfId="0" applyFont="1" applyFill="1" applyBorder="1" applyAlignment="1"/>
    <xf numFmtId="49" fontId="6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49" fontId="4" fillId="5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8" fillId="5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9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9" fontId="1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16" borderId="1" xfId="0" applyFont="1" applyFill="1" applyBorder="1" applyAlignment="1"/>
    <xf numFmtId="49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center"/>
    </xf>
    <xf numFmtId="49" fontId="4" fillId="16" borderId="1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/>
    <xf numFmtId="49" fontId="4" fillId="17" borderId="1" xfId="0" applyNumberFormat="1" applyFont="1" applyFill="1" applyBorder="1" applyAlignment="1">
      <alignment horizontal="left"/>
    </xf>
    <xf numFmtId="0" fontId="4" fillId="17" borderId="1" xfId="0" applyFont="1" applyFill="1" applyBorder="1" applyAlignment="1">
      <alignment horizontal="center"/>
    </xf>
    <xf numFmtId="49" fontId="4" fillId="17" borderId="1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center" vertical="center"/>
    </xf>
    <xf numFmtId="0" fontId="8" fillId="16" borderId="1" xfId="0" applyFont="1" applyFill="1" applyBorder="1">
      <alignment vertical="center"/>
    </xf>
    <xf numFmtId="0" fontId="1" fillId="17" borderId="1" xfId="0" applyFont="1" applyFill="1" applyBorder="1" applyAlignment="1">
      <alignment horizontal="center" vertical="center"/>
    </xf>
    <xf numFmtId="0" fontId="8" fillId="17" borderId="1" xfId="0" applyFont="1" applyFill="1" applyBorder="1">
      <alignment vertical="center"/>
    </xf>
    <xf numFmtId="0" fontId="11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179" fontId="1" fillId="16" borderId="1" xfId="0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179" fontId="1" fillId="17" borderId="1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/>
    <xf numFmtId="49" fontId="4" fillId="18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center"/>
    </xf>
    <xf numFmtId="0" fontId="1" fillId="18" borderId="1" xfId="0" applyFont="1" applyFill="1" applyBorder="1" applyAlignment="1"/>
    <xf numFmtId="0" fontId="9" fillId="18" borderId="1" xfId="0" applyFont="1" applyFill="1" applyBorder="1" applyAlignment="1"/>
    <xf numFmtId="49" fontId="12" fillId="18" borderId="1" xfId="0" applyNumberFormat="1" applyFont="1" applyFill="1" applyBorder="1" applyAlignment="1">
      <alignment horizontal="left" vertical="center"/>
    </xf>
    <xf numFmtId="0" fontId="12" fillId="18" borderId="1" xfId="0" applyFont="1" applyFill="1" applyBorder="1" applyAlignment="1">
      <alignment horizontal="center"/>
    </xf>
    <xf numFmtId="0" fontId="0" fillId="17" borderId="1" xfId="0" applyFill="1" applyBorder="1" applyAlignment="1"/>
    <xf numFmtId="0" fontId="13" fillId="17" borderId="1" xfId="0" applyFont="1" applyFill="1" applyBorder="1">
      <alignment vertical="center"/>
    </xf>
    <xf numFmtId="49" fontId="13" fillId="17" borderId="1" xfId="0" applyNumberFormat="1" applyFont="1" applyFill="1" applyBorder="1" applyAlignment="1">
      <alignment horizontal="left" vertical="center"/>
    </xf>
    <xf numFmtId="0" fontId="13" fillId="17" borderId="1" xfId="0" applyFont="1" applyFill="1" applyBorder="1" applyAlignment="1">
      <alignment vertical="center" wrapText="1"/>
    </xf>
    <xf numFmtId="49" fontId="13" fillId="17" borderId="1" xfId="0" applyNumberFormat="1" applyFont="1" applyFill="1" applyBorder="1" applyAlignment="1">
      <alignment horizontal="left" vertical="center" wrapText="1"/>
    </xf>
    <xf numFmtId="0" fontId="1" fillId="17" borderId="1" xfId="0" applyFont="1" applyFill="1" applyBorder="1" applyAlignment="1"/>
    <xf numFmtId="0" fontId="8" fillId="18" borderId="1" xfId="0" applyFont="1" applyFill="1" applyBorder="1">
      <alignment vertical="center"/>
    </xf>
    <xf numFmtId="0" fontId="1" fillId="18" borderId="1" xfId="0" applyFont="1" applyFill="1" applyBorder="1" applyAlignment="1">
      <alignment horizontal="center" vertical="center"/>
    </xf>
    <xf numFmtId="0" fontId="10" fillId="18" borderId="1" xfId="0" applyFont="1" applyFill="1" applyBorder="1">
      <alignment vertical="center"/>
    </xf>
    <xf numFmtId="0" fontId="9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14" fillId="18" borderId="1" xfId="0" applyFont="1" applyFill="1" applyBorder="1">
      <alignment vertical="center"/>
    </xf>
    <xf numFmtId="0" fontId="4" fillId="18" borderId="2" xfId="0" applyFont="1" applyFill="1" applyBorder="1" applyAlignment="1">
      <alignment horizontal="center"/>
    </xf>
    <xf numFmtId="179" fontId="1" fillId="18" borderId="1" xfId="0" applyNumberFormat="1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179" fontId="9" fillId="18" borderId="1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/>
    <xf numFmtId="0" fontId="15" fillId="18" borderId="1" xfId="0" applyFont="1" applyFill="1" applyBorder="1" applyAlignment="1">
      <alignment horizontal="center" vertical="center"/>
    </xf>
    <xf numFmtId="0" fontId="1" fillId="17" borderId="1" xfId="0" applyFont="1" applyFill="1" applyBorder="1">
      <alignment vertical="center"/>
    </xf>
    <xf numFmtId="0" fontId="3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0" fillId="17" borderId="0" xfId="0" applyFill="1">
      <alignment vertical="center"/>
    </xf>
    <xf numFmtId="0" fontId="7" fillId="17" borderId="1" xfId="0" applyFont="1" applyFill="1" applyBorder="1">
      <alignment vertical="center"/>
    </xf>
    <xf numFmtId="0" fontId="12" fillId="18" borderId="1" xfId="0" applyFont="1" applyFill="1" applyBorder="1" applyAlignment="1"/>
    <xf numFmtId="0" fontId="8" fillId="18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/>
    <xf numFmtId="0" fontId="0" fillId="4" borderId="1" xfId="0" applyFill="1" applyBorder="1" applyAlignment="1"/>
    <xf numFmtId="0" fontId="1" fillId="4" borderId="1" xfId="0" applyFont="1" applyFill="1" applyBorder="1" applyAlignment="1"/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 wrapText="1"/>
    </xf>
    <xf numFmtId="0" fontId="0" fillId="17" borderId="1" xfId="0" applyFill="1" applyBorder="1" applyAlignment="1">
      <alignment horizontal="center" wrapText="1"/>
    </xf>
    <xf numFmtId="0" fontId="8" fillId="18" borderId="1" xfId="0" applyFont="1" applyFill="1" applyBorder="1" applyAlignment="1">
      <alignment vertical="center" wrapText="1"/>
    </xf>
    <xf numFmtId="0" fontId="0" fillId="17" borderId="1" xfId="0" applyFill="1" applyBorder="1" applyAlignment="1">
      <alignment horizontal="center"/>
    </xf>
    <xf numFmtId="0" fontId="8" fillId="18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/>
    <xf numFmtId="49" fontId="4" fillId="19" borderId="1" xfId="0" applyNumberFormat="1" applyFont="1" applyFill="1" applyBorder="1" applyAlignment="1">
      <alignment horizontal="left" vertical="center"/>
    </xf>
    <xf numFmtId="0" fontId="4" fillId="19" borderId="1" xfId="0" applyFont="1" applyFill="1" applyBorder="1" applyAlignment="1">
      <alignment horizontal="center"/>
    </xf>
    <xf numFmtId="0" fontId="4" fillId="20" borderId="1" xfId="0" applyFont="1" applyFill="1" applyBorder="1" applyAlignment="1"/>
    <xf numFmtId="49" fontId="4" fillId="20" borderId="1" xfId="0" applyNumberFormat="1" applyFont="1" applyFill="1" applyBorder="1" applyAlignment="1">
      <alignment horizontal="left" vertical="center"/>
    </xf>
    <xf numFmtId="0" fontId="4" fillId="20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8" fillId="19" borderId="1" xfId="0" applyFont="1" applyFill="1" applyBorder="1">
      <alignment vertical="center"/>
    </xf>
    <xf numFmtId="0" fontId="1" fillId="20" borderId="1" xfId="0" applyFont="1" applyFill="1" applyBorder="1" applyAlignment="1">
      <alignment horizontal="center" vertical="center"/>
    </xf>
    <xf numFmtId="0" fontId="8" fillId="20" borderId="1" xfId="0" applyFont="1" applyFill="1" applyBorder="1">
      <alignment vertical="center"/>
    </xf>
    <xf numFmtId="179" fontId="1" fillId="19" borderId="1" xfId="0" applyNumberFormat="1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179" fontId="1" fillId="20" borderId="1" xfId="0" applyNumberFormat="1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0" fontId="0" fillId="20" borderId="1" xfId="0" applyFill="1" applyBorder="1">
      <alignment vertical="center"/>
    </xf>
    <xf numFmtId="0" fontId="3" fillId="20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15" fillId="20" borderId="1" xfId="0" applyFont="1" applyFill="1" applyBorder="1">
      <alignment vertical="center"/>
    </xf>
    <xf numFmtId="0" fontId="9" fillId="22" borderId="1" xfId="0" applyFont="1" applyFill="1" applyBorder="1" applyAlignment="1"/>
    <xf numFmtId="49" fontId="9" fillId="22" borderId="1" xfId="0" applyNumberFormat="1" applyFont="1" applyFill="1" applyBorder="1" applyAlignment="1">
      <alignment horizontal="left"/>
    </xf>
    <xf numFmtId="0" fontId="12" fillId="22" borderId="1" xfId="0" applyFont="1" applyFill="1" applyBorder="1" applyAlignment="1">
      <alignment horizontal="center"/>
    </xf>
    <xf numFmtId="0" fontId="12" fillId="22" borderId="1" xfId="0" applyFont="1" applyFill="1" applyBorder="1" applyAlignment="1"/>
    <xf numFmtId="49" fontId="12" fillId="22" borderId="1" xfId="0" applyNumberFormat="1" applyFont="1" applyFill="1" applyBorder="1" applyAlignment="1">
      <alignment horizontal="left" vertical="center"/>
    </xf>
    <xf numFmtId="0" fontId="12" fillId="22" borderId="1" xfId="0" applyFont="1" applyFill="1" applyBorder="1" applyAlignment="1">
      <alignment horizontal="left"/>
    </xf>
    <xf numFmtId="49" fontId="12" fillId="2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9" fillId="22" borderId="1" xfId="0" applyFont="1" applyFill="1" applyBorder="1" applyAlignment="1">
      <alignment horizontal="center" vertical="center"/>
    </xf>
    <xf numFmtId="0" fontId="10" fillId="22" borderId="1" xfId="0" applyFont="1" applyFill="1" applyBorder="1">
      <alignment vertical="center"/>
    </xf>
    <xf numFmtId="0" fontId="10" fillId="22" borderId="1" xfId="0" applyFont="1" applyFill="1" applyBorder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179" fontId="9" fillId="22" borderId="1" xfId="0" applyNumberFormat="1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5" fillId="23" borderId="0" xfId="0" applyFont="1" applyFill="1">
      <alignment vertical="center"/>
    </xf>
    <xf numFmtId="0" fontId="9" fillId="23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8" fillId="22" borderId="1" xfId="0" applyFont="1" applyFill="1" applyBorder="1">
      <alignment vertical="center"/>
    </xf>
    <xf numFmtId="180" fontId="1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/>
    <xf numFmtId="49" fontId="4" fillId="18" borderId="3" xfId="0" applyNumberFormat="1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center"/>
    </xf>
    <xf numFmtId="0" fontId="4" fillId="18" borderId="4" xfId="0" applyFont="1" applyFill="1" applyBorder="1" applyAlignment="1"/>
    <xf numFmtId="0" fontId="4" fillId="18" borderId="5" xfId="0" applyFont="1" applyFill="1" applyBorder="1" applyAlignment="1"/>
    <xf numFmtId="49" fontId="4" fillId="18" borderId="5" xfId="0" applyNumberFormat="1" applyFont="1" applyFill="1" applyBorder="1" applyAlignment="1">
      <alignment horizontal="left" vertical="center"/>
    </xf>
    <xf numFmtId="0" fontId="4" fillId="18" borderId="5" xfId="0" applyFont="1" applyFill="1" applyBorder="1" applyAlignment="1">
      <alignment horizontal="center"/>
    </xf>
    <xf numFmtId="0" fontId="12" fillId="18" borderId="4" xfId="0" applyFont="1" applyFill="1" applyBorder="1" applyAlignment="1"/>
    <xf numFmtId="0" fontId="12" fillId="18" borderId="5" xfId="0" applyFont="1" applyFill="1" applyBorder="1" applyAlignment="1"/>
    <xf numFmtId="49" fontId="12" fillId="18" borderId="5" xfId="0" applyNumberFormat="1" applyFont="1" applyFill="1" applyBorder="1" applyAlignment="1">
      <alignment horizontal="left" vertical="center"/>
    </xf>
    <xf numFmtId="0" fontId="12" fillId="18" borderId="5" xfId="0" applyFont="1" applyFill="1" applyBorder="1" applyAlignment="1">
      <alignment horizontal="center"/>
    </xf>
    <xf numFmtId="0" fontId="4" fillId="22" borderId="1" xfId="0" applyFont="1" applyFill="1" applyBorder="1" applyAlignment="1"/>
    <xf numFmtId="49" fontId="4" fillId="22" borderId="1" xfId="0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179" fontId="1" fillId="18" borderId="3" xfId="0" applyNumberFormat="1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179" fontId="1" fillId="18" borderId="5" xfId="0" applyNumberFormat="1" applyFont="1" applyFill="1" applyBorder="1" applyAlignment="1">
      <alignment horizontal="center" vertical="center"/>
    </xf>
    <xf numFmtId="0" fontId="1" fillId="18" borderId="7" xfId="0" applyFont="1" applyFill="1" applyBorder="1" applyAlignment="1">
      <alignment horizontal="center" vertical="center"/>
    </xf>
    <xf numFmtId="179" fontId="9" fillId="18" borderId="5" xfId="0" applyNumberFormat="1" applyFont="1" applyFill="1" applyBorder="1" applyAlignment="1">
      <alignment horizontal="center" vertical="center"/>
    </xf>
    <xf numFmtId="0" fontId="9" fillId="18" borderId="7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179" fontId="1" fillId="22" borderId="1" xfId="0" applyNumberFormat="1" applyFont="1" applyFill="1" applyBorder="1" applyAlignment="1">
      <alignment horizontal="center" vertical="center"/>
    </xf>
    <xf numFmtId="0" fontId="8" fillId="18" borderId="3" xfId="0" applyFont="1" applyFill="1" applyBorder="1">
      <alignment vertical="center"/>
    </xf>
    <xf numFmtId="0" fontId="8" fillId="18" borderId="5" xfId="0" applyFont="1" applyFill="1" applyBorder="1">
      <alignment vertical="center"/>
    </xf>
    <xf numFmtId="0" fontId="10" fillId="18" borderId="5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7" fillId="18" borderId="5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8" fillId="22" borderId="1" xfId="0" applyFont="1" applyFill="1" applyBorder="1">
      <alignment vertical="center"/>
    </xf>
    <xf numFmtId="0" fontId="19" fillId="18" borderId="5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1" fillId="18" borderId="8" xfId="0" applyFont="1" applyFill="1" applyBorder="1" applyAlignment="1">
      <alignment horizontal="center" vertical="center"/>
    </xf>
    <xf numFmtId="0" fontId="0" fillId="18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9" fontId="2" fillId="7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三轮综测9.5"/>
  <dimension ref="A1:BU443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I7" sqref="I7"/>
    </sheetView>
  </sheetViews>
  <sheetFormatPr defaultColWidth="14" defaultRowHeight="18" customHeight="1"/>
  <cols>
    <col min="1" max="1" width="19" style="1" customWidth="1"/>
    <col min="2" max="2" width="10.7265625" style="1" customWidth="1"/>
    <col min="3" max="3" width="14" style="1" customWidth="1"/>
    <col min="4" max="4" width="21.7265625" style="1" customWidth="1"/>
    <col min="5" max="5" width="7.6328125" style="1" customWidth="1"/>
    <col min="6" max="6" width="8.453125" style="1" customWidth="1"/>
    <col min="7" max="7" width="22.6328125" style="1" customWidth="1"/>
    <col min="8" max="8" width="8.453125" style="1" customWidth="1"/>
    <col min="9" max="9" width="77.7265625" style="1" customWidth="1"/>
    <col min="10" max="10" width="26.7265625" style="1" customWidth="1"/>
    <col min="11" max="11" width="54.7265625" style="1" customWidth="1"/>
    <col min="12" max="12" width="27.7265625" style="1" customWidth="1"/>
    <col min="13" max="14" width="16.7265625" style="1" customWidth="1"/>
    <col min="15" max="15" width="29.7265625" style="1" customWidth="1"/>
    <col min="16" max="17" width="19.7265625" style="1" customWidth="1"/>
    <col min="18" max="18" width="32.7265625" style="1" customWidth="1"/>
    <col min="19" max="19" width="26.7265625" style="1" customWidth="1"/>
    <col min="20" max="20" width="22.7265625" style="1" customWidth="1"/>
    <col min="21" max="21" width="56.7265625" style="1" customWidth="1"/>
    <col min="22" max="22" width="61.7265625" style="1" customWidth="1"/>
    <col min="23" max="23" width="56.7265625" style="1" customWidth="1"/>
    <col min="24" max="24" width="25.7265625" style="1" customWidth="1"/>
    <col min="25" max="25" width="119.7265625" style="1" customWidth="1"/>
    <col min="26" max="26" width="14.7265625" style="1" customWidth="1"/>
    <col min="27" max="27" width="22.26953125" style="1" customWidth="1"/>
    <col min="28" max="28" width="25.7265625" style="1" customWidth="1"/>
    <col min="29" max="29" width="60.7265625" style="1" customWidth="1"/>
    <col min="30" max="30" width="44.7265625" style="1" customWidth="1"/>
    <col min="31" max="31" width="38.7265625" style="1" customWidth="1"/>
    <col min="32" max="32" width="35.7265625" style="1" customWidth="1"/>
    <col min="33" max="45" width="31.7265625" style="1" customWidth="1"/>
    <col min="46" max="46" width="142.81640625" style="1" customWidth="1"/>
    <col min="47" max="47" width="26.7265625" style="1" customWidth="1"/>
    <col min="48" max="48" width="79.26953125" style="2" customWidth="1"/>
    <col min="49" max="49" width="26.7265625" style="1" customWidth="1"/>
    <col min="50" max="50" width="13.7265625" style="1" customWidth="1"/>
    <col min="51" max="51" width="77.453125" style="2" customWidth="1"/>
    <col min="52" max="52" width="10.81640625" style="1" customWidth="1"/>
    <col min="53" max="53" width="166.81640625" style="1" customWidth="1"/>
    <col min="54" max="54" width="38.7265625" style="1" customWidth="1"/>
    <col min="55" max="60" width="28.7265625" style="1" customWidth="1"/>
    <col min="61" max="61" width="43.7265625" style="1" customWidth="1"/>
    <col min="62" max="62" width="46.7265625" style="1" customWidth="1"/>
    <col min="63" max="63" width="19.7265625" style="1" customWidth="1"/>
    <col min="64" max="64" width="28.7265625" style="1" customWidth="1"/>
    <col min="65" max="65" width="19.7265625" style="1" customWidth="1"/>
    <col min="66" max="66" width="71.7265625" style="1" customWidth="1"/>
    <col min="67" max="67" width="19.7265625" style="1" customWidth="1"/>
    <col min="68" max="70" width="28.7265625" style="1" customWidth="1"/>
    <col min="71" max="71" width="19.7265625" style="1" customWidth="1"/>
    <col min="72" max="72" width="15.26953125" style="1" customWidth="1"/>
    <col min="73" max="73" width="17.7265625" style="1" customWidth="1"/>
  </cols>
  <sheetData>
    <row r="1" spans="1:73" ht="13">
      <c r="A1" s="3"/>
      <c r="B1" s="3"/>
      <c r="C1" s="4"/>
      <c r="D1" s="233" t="s">
        <v>0</v>
      </c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 t="s">
        <v>1</v>
      </c>
      <c r="S1" s="236"/>
      <c r="T1" s="237" t="s">
        <v>2</v>
      </c>
      <c r="U1" s="234"/>
      <c r="V1" s="234"/>
      <c r="W1" s="234"/>
      <c r="X1" s="234"/>
      <c r="Y1" s="238" t="s">
        <v>3</v>
      </c>
      <c r="Z1" s="234"/>
      <c r="AA1" s="234"/>
      <c r="AB1" s="234"/>
      <c r="AC1" s="234"/>
      <c r="AD1" s="234"/>
      <c r="AE1" s="35"/>
      <c r="AF1" s="239" t="s">
        <v>4</v>
      </c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40" t="s">
        <v>5</v>
      </c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47" t="s">
        <v>6</v>
      </c>
      <c r="BS1" s="248" t="s">
        <v>7</v>
      </c>
      <c r="BT1" s="249" t="s">
        <v>8</v>
      </c>
      <c r="BU1" s="250" t="s">
        <v>9</v>
      </c>
    </row>
    <row r="2" spans="1:73" ht="13">
      <c r="A2" s="242" t="s">
        <v>10</v>
      </c>
      <c r="B2" s="242" t="s">
        <v>11</v>
      </c>
      <c r="C2" s="243" t="s">
        <v>12</v>
      </c>
      <c r="D2" s="233" t="s">
        <v>13</v>
      </c>
      <c r="E2" s="241" t="s">
        <v>14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3" t="s">
        <v>15</v>
      </c>
      <c r="Q2" s="233" t="s">
        <v>16</v>
      </c>
      <c r="R2" s="244" t="s">
        <v>17</v>
      </c>
      <c r="S2" s="244" t="s">
        <v>18</v>
      </c>
      <c r="T2" s="237" t="s">
        <v>19</v>
      </c>
      <c r="U2" s="237" t="s">
        <v>20</v>
      </c>
      <c r="V2" s="237" t="s">
        <v>21</v>
      </c>
      <c r="W2" s="245" t="s">
        <v>22</v>
      </c>
      <c r="X2" s="237" t="s">
        <v>23</v>
      </c>
      <c r="Y2" s="238" t="s">
        <v>24</v>
      </c>
      <c r="Z2" s="238" t="s">
        <v>25</v>
      </c>
      <c r="AA2" s="238" t="s">
        <v>26</v>
      </c>
      <c r="AB2" s="238" t="s">
        <v>27</v>
      </c>
      <c r="AC2" s="238" t="s">
        <v>28</v>
      </c>
      <c r="AD2" s="238" t="s">
        <v>29</v>
      </c>
      <c r="AE2" s="238" t="s">
        <v>30</v>
      </c>
      <c r="AF2" s="239" t="s">
        <v>31</v>
      </c>
      <c r="AG2" s="234"/>
      <c r="AH2" s="234"/>
      <c r="AI2" s="234"/>
      <c r="AJ2" s="239" t="s">
        <v>32</v>
      </c>
      <c r="AK2" s="234"/>
      <c r="AL2" s="234"/>
      <c r="AM2" s="234"/>
      <c r="AN2" s="234"/>
      <c r="AO2" s="234"/>
      <c r="AP2" s="234"/>
      <c r="AQ2" s="239" t="s">
        <v>33</v>
      </c>
      <c r="AR2" s="234"/>
      <c r="AS2" s="239" t="s">
        <v>34</v>
      </c>
      <c r="AT2" s="240" t="s">
        <v>35</v>
      </c>
      <c r="AU2" s="234"/>
      <c r="AV2" s="234"/>
      <c r="AW2" s="234"/>
      <c r="AX2" s="234"/>
      <c r="AY2" s="234"/>
      <c r="AZ2" s="234"/>
      <c r="BA2" s="234"/>
      <c r="BB2" s="234"/>
      <c r="BC2" s="234"/>
      <c r="BD2" s="240" t="s">
        <v>36</v>
      </c>
      <c r="BE2" s="234"/>
      <c r="BF2" s="234"/>
      <c r="BG2" s="234"/>
      <c r="BH2" s="234"/>
      <c r="BI2" s="240" t="s">
        <v>37</v>
      </c>
      <c r="BJ2" s="234"/>
      <c r="BK2" s="234"/>
      <c r="BL2" s="234"/>
      <c r="BM2" s="234"/>
      <c r="BN2" s="234"/>
      <c r="BO2" s="234"/>
      <c r="BP2" s="234"/>
      <c r="BQ2" s="240" t="s">
        <v>38</v>
      </c>
      <c r="BR2" s="234"/>
      <c r="BS2" s="234"/>
      <c r="BT2" s="234"/>
      <c r="BU2" s="234"/>
    </row>
    <row r="3" spans="1:73" ht="13">
      <c r="A3" s="234"/>
      <c r="B3" s="234"/>
      <c r="C3" s="234"/>
      <c r="D3" s="234"/>
      <c r="E3" s="241" t="s">
        <v>39</v>
      </c>
      <c r="F3" s="234"/>
      <c r="G3" s="234"/>
      <c r="H3" s="234"/>
      <c r="I3" s="241" t="s">
        <v>40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9" t="s">
        <v>41</v>
      </c>
      <c r="AG3" s="239" t="s">
        <v>42</v>
      </c>
      <c r="AH3" s="239" t="s">
        <v>43</v>
      </c>
      <c r="AI3" s="239" t="s">
        <v>44</v>
      </c>
      <c r="AJ3" s="239" t="s">
        <v>45</v>
      </c>
      <c r="AK3" s="239" t="s">
        <v>46</v>
      </c>
      <c r="AL3" s="239" t="s">
        <v>47</v>
      </c>
      <c r="AM3" s="239" t="s">
        <v>48</v>
      </c>
      <c r="AN3" s="239" t="s">
        <v>49</v>
      </c>
      <c r="AO3" s="239" t="s">
        <v>50</v>
      </c>
      <c r="AP3" s="239" t="s">
        <v>51</v>
      </c>
      <c r="AQ3" s="239" t="s">
        <v>52</v>
      </c>
      <c r="AR3" s="239" t="s">
        <v>53</v>
      </c>
      <c r="AS3" s="234"/>
      <c r="AT3" s="240" t="s">
        <v>54</v>
      </c>
      <c r="AU3" s="240" t="s">
        <v>55</v>
      </c>
      <c r="AV3" s="246" t="s">
        <v>56</v>
      </c>
      <c r="AW3" s="240" t="s">
        <v>57</v>
      </c>
      <c r="AX3" s="240" t="s">
        <v>58</v>
      </c>
      <c r="AY3" s="240" t="s">
        <v>59</v>
      </c>
      <c r="AZ3" s="240" t="s">
        <v>60</v>
      </c>
      <c r="BA3" s="240" t="s">
        <v>61</v>
      </c>
      <c r="BB3" s="240" t="s">
        <v>62</v>
      </c>
      <c r="BC3" s="240" t="s">
        <v>35</v>
      </c>
      <c r="BD3" s="240" t="s">
        <v>63</v>
      </c>
      <c r="BE3" s="240" t="s">
        <v>64</v>
      </c>
      <c r="BF3" s="240" t="s">
        <v>65</v>
      </c>
      <c r="BG3" s="240" t="s">
        <v>66</v>
      </c>
      <c r="BH3" s="240" t="s">
        <v>67</v>
      </c>
      <c r="BI3" s="240" t="s">
        <v>68</v>
      </c>
      <c r="BJ3" s="234"/>
      <c r="BK3" s="234"/>
      <c r="BL3" s="240" t="s">
        <v>69</v>
      </c>
      <c r="BM3" s="240" t="s">
        <v>70</v>
      </c>
      <c r="BN3" s="240" t="s">
        <v>71</v>
      </c>
      <c r="BO3" s="240" t="s">
        <v>70</v>
      </c>
      <c r="BP3" s="240" t="s">
        <v>72</v>
      </c>
      <c r="BQ3" s="234"/>
      <c r="BR3" s="234"/>
      <c r="BS3" s="234"/>
      <c r="BT3" s="234"/>
      <c r="BU3" s="234"/>
    </row>
    <row r="4" spans="1:73" ht="45.75" customHeight="1">
      <c r="A4" s="234"/>
      <c r="B4" s="234"/>
      <c r="C4" s="234"/>
      <c r="D4" s="234"/>
      <c r="E4" s="19" t="s">
        <v>73</v>
      </c>
      <c r="F4" s="19" t="s">
        <v>74</v>
      </c>
      <c r="G4" s="19" t="s">
        <v>75</v>
      </c>
      <c r="H4" s="19" t="s">
        <v>76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19" t="s">
        <v>82</v>
      </c>
      <c r="O4" s="19" t="s">
        <v>83</v>
      </c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39" t="s">
        <v>84</v>
      </c>
      <c r="BJ4" s="39" t="s">
        <v>85</v>
      </c>
      <c r="BK4" s="40" t="s">
        <v>86</v>
      </c>
      <c r="BL4" s="234"/>
      <c r="BM4" s="234"/>
      <c r="BN4" s="234"/>
      <c r="BO4" s="234"/>
      <c r="BP4" s="234"/>
      <c r="BQ4" s="234"/>
      <c r="BR4" s="234"/>
      <c r="BS4" s="234"/>
      <c r="BT4" s="234"/>
      <c r="BU4" s="234"/>
    </row>
    <row r="5" spans="1:73" ht="30" customHeight="1">
      <c r="A5" s="5" t="s">
        <v>87</v>
      </c>
      <c r="B5" s="5" t="s">
        <v>87</v>
      </c>
      <c r="C5" s="6" t="s">
        <v>87</v>
      </c>
      <c r="D5" s="5">
        <v>5</v>
      </c>
      <c r="E5" s="5" t="s">
        <v>88</v>
      </c>
      <c r="F5" s="5">
        <v>0.5</v>
      </c>
      <c r="G5" s="20" t="s">
        <v>89</v>
      </c>
      <c r="H5" s="5">
        <v>0</v>
      </c>
      <c r="I5" s="5" t="s">
        <v>90</v>
      </c>
      <c r="J5" s="5">
        <f>0.25+0.1*0.75</f>
        <v>0.32500000000000001</v>
      </c>
      <c r="K5" s="5"/>
      <c r="L5" s="5"/>
      <c r="M5" s="5"/>
      <c r="N5" s="5"/>
      <c r="O5" s="5">
        <f>F5+H5+J5+L5+N5</f>
        <v>0.82499999999999996</v>
      </c>
      <c r="P5" s="5">
        <f t="shared" ref="P5:P68" si="0">O5+D5</f>
        <v>5.8250000000000002</v>
      </c>
      <c r="Q5" s="20" t="s">
        <v>91</v>
      </c>
      <c r="R5" s="5">
        <v>3.6</v>
      </c>
      <c r="S5" s="20">
        <f t="shared" ref="S5:S68" si="1">(R5*10+50)*0.6</f>
        <v>51.6</v>
      </c>
      <c r="T5" s="5">
        <v>80</v>
      </c>
      <c r="U5" s="20">
        <f t="shared" ref="U5:U45" si="2">T5*0.05</f>
        <v>4</v>
      </c>
      <c r="V5" s="20" t="s">
        <v>92</v>
      </c>
      <c r="W5" s="20">
        <f>0.3+0.2*0.5</f>
        <v>0.4</v>
      </c>
      <c r="X5" s="5">
        <f t="shared" ref="X5:X68" si="3">W5+U5</f>
        <v>4.4000000000000004</v>
      </c>
      <c r="Y5" s="5" t="s">
        <v>93</v>
      </c>
      <c r="Z5" s="5">
        <f>0.4+0.4*0.5</f>
        <v>0.6</v>
      </c>
      <c r="AA5" s="5" t="s">
        <v>89</v>
      </c>
      <c r="AB5" s="5">
        <v>0</v>
      </c>
      <c r="AC5" s="5" t="s">
        <v>89</v>
      </c>
      <c r="AD5" s="5">
        <v>0</v>
      </c>
      <c r="AE5" s="5">
        <f t="shared" ref="AE5:AE68" si="4">AD5+AB5+Z5</f>
        <v>0.6</v>
      </c>
      <c r="AF5" s="5">
        <v>22</v>
      </c>
      <c r="AG5" s="5">
        <v>23</v>
      </c>
      <c r="AH5" s="20">
        <v>0</v>
      </c>
      <c r="AI5" s="20">
        <f>2*AF5/AG5-0.5*AH5</f>
        <v>1.9130434782608701</v>
      </c>
      <c r="AJ5" s="5">
        <v>60</v>
      </c>
      <c r="AK5" s="5">
        <v>10</v>
      </c>
      <c r="AL5" s="5">
        <f t="shared" ref="AL5:AL68" si="5">AK5+AJ5</f>
        <v>70</v>
      </c>
      <c r="AM5" s="20">
        <f t="shared" ref="AM5:AM68" si="6">IF(AL5*0.02&gt;=2,2,IF(AL5*0.02&lt;=2,AL5*0.02))</f>
        <v>1.4</v>
      </c>
      <c r="AN5" s="5" t="s">
        <v>94</v>
      </c>
      <c r="AO5" s="5">
        <v>1</v>
      </c>
      <c r="AP5" s="5">
        <f t="shared" ref="AP5:AP68" si="7">AO5+AM5</f>
        <v>2.4</v>
      </c>
      <c r="AQ5" s="20" t="s">
        <v>95</v>
      </c>
      <c r="AR5" s="20">
        <v>0.5</v>
      </c>
      <c r="AS5" s="5">
        <f t="shared" ref="AS5:AS68" si="8">IF((AR5+AP5+AI5)&gt;=5,5,IF((AR5+AP5+AI5)&lt;=5,(AR5+AP5+AI5)))</f>
        <v>4.8130434782608704</v>
      </c>
      <c r="AT5" s="5" t="s">
        <v>96</v>
      </c>
      <c r="AU5" s="5">
        <f>0.6+1+0.8*3</f>
        <v>4</v>
      </c>
      <c r="AV5" s="41" t="s">
        <v>97</v>
      </c>
      <c r="AW5" s="5">
        <v>0.4</v>
      </c>
      <c r="AX5" s="5">
        <f t="shared" ref="AX5:AX68" si="9">AW5+AU5</f>
        <v>4.4000000000000004</v>
      </c>
      <c r="AY5" s="44" t="s">
        <v>98</v>
      </c>
      <c r="AZ5" s="5">
        <v>1</v>
      </c>
      <c r="BA5" s="5" t="s">
        <v>99</v>
      </c>
      <c r="BB5" s="5">
        <v>1</v>
      </c>
      <c r="BC5" s="5">
        <f t="shared" ref="BC5:BC68" si="10">BB5+AZ5+AX5</f>
        <v>6.4</v>
      </c>
      <c r="BD5" s="20" t="s">
        <v>100</v>
      </c>
      <c r="BE5" s="20">
        <v>0.2</v>
      </c>
      <c r="BF5" s="45"/>
      <c r="BG5" s="45">
        <v>0</v>
      </c>
      <c r="BH5" s="45">
        <f t="shared" ref="BH5:BH68" si="11">BG5+BE5</f>
        <v>0.2</v>
      </c>
      <c r="BI5" s="20" t="s">
        <v>101</v>
      </c>
      <c r="BJ5" s="20" t="s">
        <v>102</v>
      </c>
      <c r="BK5" s="20">
        <v>1.85</v>
      </c>
      <c r="BL5" s="20" t="s">
        <v>103</v>
      </c>
      <c r="BM5" s="20">
        <v>0.1</v>
      </c>
      <c r="BN5" s="49" t="s">
        <v>104</v>
      </c>
      <c r="BO5" s="20">
        <v>0.35</v>
      </c>
      <c r="BP5" s="5">
        <f t="shared" ref="BP5:BP68" si="12">BO5+BM5+BK5</f>
        <v>2.2999999999999998</v>
      </c>
      <c r="BQ5" s="5">
        <f t="shared" ref="BQ5:BQ68" si="13">IF((BP5+BH5+BC5)&gt;=12,12,IF((BP5+BH5+BC5)&lt;=12,(BP5+BH5+BC5)))</f>
        <v>8.9</v>
      </c>
      <c r="BR5" s="5">
        <f t="shared" ref="BR5:BR68" si="14">BQ5+AS5+AE5+X5+S5+P5</f>
        <v>76.138043478260897</v>
      </c>
      <c r="BS5" s="5"/>
      <c r="BT5" s="5"/>
      <c r="BU5" s="5"/>
    </row>
    <row r="6" spans="1:73" ht="14">
      <c r="A6" s="7" t="s">
        <v>105</v>
      </c>
      <c r="B6" s="7" t="s">
        <v>106</v>
      </c>
      <c r="C6" s="8" t="s">
        <v>107</v>
      </c>
      <c r="D6" s="9">
        <v>5.2850000000000001</v>
      </c>
      <c r="E6" s="21" t="s">
        <v>108</v>
      </c>
      <c r="F6" s="22">
        <v>0.5</v>
      </c>
      <c r="G6" s="23"/>
      <c r="H6" s="22"/>
      <c r="I6" s="22"/>
      <c r="J6" s="22"/>
      <c r="K6" s="22"/>
      <c r="L6" s="22"/>
      <c r="M6" s="22"/>
      <c r="N6" s="22"/>
      <c r="O6" s="22">
        <f t="shared" ref="O6:O69" si="15">L6+J6+H6+F6</f>
        <v>0.5</v>
      </c>
      <c r="P6" s="22">
        <f t="shared" si="0"/>
        <v>5.7850000000000001</v>
      </c>
      <c r="Q6" s="29" t="s">
        <v>91</v>
      </c>
      <c r="R6" s="22">
        <v>2.3716400000000002</v>
      </c>
      <c r="S6" s="30">
        <f t="shared" si="1"/>
        <v>44.229840000000003</v>
      </c>
      <c r="T6" s="29">
        <v>59</v>
      </c>
      <c r="U6" s="33">
        <f t="shared" si="2"/>
        <v>2.95</v>
      </c>
      <c r="V6" s="22"/>
      <c r="W6" s="22"/>
      <c r="X6" s="22">
        <f t="shared" si="3"/>
        <v>2.95</v>
      </c>
      <c r="Y6" s="22"/>
      <c r="Z6" s="22"/>
      <c r="AA6" s="23">
        <v>4.5</v>
      </c>
      <c r="AB6" s="22">
        <f t="shared" ref="AB6:AB65" si="16">2*(AA6*10+50)/100</f>
        <v>1.9</v>
      </c>
      <c r="AC6" s="22"/>
      <c r="AD6" s="22"/>
      <c r="AE6" s="22">
        <f t="shared" si="4"/>
        <v>1.9</v>
      </c>
      <c r="AF6" s="23">
        <v>7</v>
      </c>
      <c r="AG6" s="23">
        <v>23</v>
      </c>
      <c r="AH6" s="23">
        <v>0</v>
      </c>
      <c r="AI6" s="22">
        <f t="shared" ref="AI6:AI42" si="17">AF6/AG6*2-AH6*0.5</f>
        <v>0.60869565217391297</v>
      </c>
      <c r="AJ6" s="22">
        <v>0</v>
      </c>
      <c r="AK6" s="22"/>
      <c r="AL6" s="22">
        <f t="shared" si="5"/>
        <v>0</v>
      </c>
      <c r="AM6" s="22">
        <f t="shared" si="6"/>
        <v>0</v>
      </c>
      <c r="AN6" s="22"/>
      <c r="AO6" s="22"/>
      <c r="AP6" s="22">
        <f t="shared" si="7"/>
        <v>0</v>
      </c>
      <c r="AQ6" s="22"/>
      <c r="AR6" s="22"/>
      <c r="AS6" s="22">
        <f t="shared" si="8"/>
        <v>0.60869565217391297</v>
      </c>
      <c r="AT6" s="42"/>
      <c r="AU6" s="22"/>
      <c r="AV6" s="23" t="s">
        <v>109</v>
      </c>
      <c r="AW6" s="22">
        <v>1.2</v>
      </c>
      <c r="AX6" s="22">
        <f t="shared" si="9"/>
        <v>1.2</v>
      </c>
      <c r="AY6" s="23"/>
      <c r="AZ6" s="22"/>
      <c r="BA6" s="22"/>
      <c r="BB6" s="22"/>
      <c r="BC6" s="22">
        <f t="shared" si="10"/>
        <v>1.2</v>
      </c>
      <c r="BD6" s="22"/>
      <c r="BE6" s="22"/>
      <c r="BF6" s="22"/>
      <c r="BG6" s="22"/>
      <c r="BH6" s="22">
        <f t="shared" si="11"/>
        <v>0</v>
      </c>
      <c r="BI6" s="27"/>
      <c r="BJ6" s="27"/>
      <c r="BK6" s="27"/>
      <c r="BL6" s="46"/>
      <c r="BM6" s="22"/>
      <c r="BN6" s="22" t="s">
        <v>110</v>
      </c>
      <c r="BO6" s="22">
        <v>0.3</v>
      </c>
      <c r="BP6" s="22">
        <f t="shared" si="12"/>
        <v>0.3</v>
      </c>
      <c r="BQ6" s="22">
        <f t="shared" si="13"/>
        <v>1.5</v>
      </c>
      <c r="BR6" s="22">
        <f t="shared" si="14"/>
        <v>56.973535652173901</v>
      </c>
      <c r="BS6" s="22">
        <f t="shared" ref="BS6:BS69" si="18">RANK(R6,R$6:R$81)</f>
        <v>51</v>
      </c>
      <c r="BT6" s="22">
        <f t="shared" ref="BT6:BT69" si="19">RANK(BR6,BR$6:BR$81)</f>
        <v>45</v>
      </c>
      <c r="BU6" s="22">
        <f t="shared" ref="BU6:BU69" si="20">RANK(BR6,BR$6:BR$443)</f>
        <v>297</v>
      </c>
    </row>
    <row r="7" spans="1:73" ht="14">
      <c r="A7" s="7" t="s">
        <v>105</v>
      </c>
      <c r="B7" s="7" t="s">
        <v>111</v>
      </c>
      <c r="C7" s="8" t="s">
        <v>112</v>
      </c>
      <c r="D7" s="9">
        <v>5.5919999999999996</v>
      </c>
      <c r="E7" s="22" t="s">
        <v>108</v>
      </c>
      <c r="F7" s="22">
        <v>0.5</v>
      </c>
      <c r="G7" s="23"/>
      <c r="H7" s="22"/>
      <c r="I7" s="22"/>
      <c r="J7" s="22"/>
      <c r="K7" s="22"/>
      <c r="L7" s="22"/>
      <c r="M7" s="22"/>
      <c r="N7" s="22"/>
      <c r="O7" s="22">
        <f t="shared" si="15"/>
        <v>0.5</v>
      </c>
      <c r="P7" s="22">
        <f t="shared" si="0"/>
        <v>6.0919999999999996</v>
      </c>
      <c r="Q7" s="29" t="s">
        <v>91</v>
      </c>
      <c r="R7" s="22">
        <v>3.1028600000000002</v>
      </c>
      <c r="S7" s="30">
        <f t="shared" si="1"/>
        <v>48.617159999999998</v>
      </c>
      <c r="T7" s="29">
        <v>73.5</v>
      </c>
      <c r="U7" s="33">
        <f t="shared" si="2"/>
        <v>3.6749999999999998</v>
      </c>
      <c r="V7" s="27" t="s">
        <v>113</v>
      </c>
      <c r="W7" s="27">
        <v>0.25</v>
      </c>
      <c r="X7" s="22">
        <f t="shared" si="3"/>
        <v>3.9249999999999998</v>
      </c>
      <c r="Y7" s="22"/>
      <c r="Z7" s="22"/>
      <c r="AA7" s="23">
        <v>3.5</v>
      </c>
      <c r="AB7" s="22">
        <f t="shared" si="16"/>
        <v>1.7</v>
      </c>
      <c r="AC7" s="22"/>
      <c r="AD7" s="22"/>
      <c r="AE7" s="22">
        <f t="shared" si="4"/>
        <v>1.7</v>
      </c>
      <c r="AF7" s="23">
        <v>6</v>
      </c>
      <c r="AG7" s="23">
        <v>23</v>
      </c>
      <c r="AH7" s="23">
        <v>0</v>
      </c>
      <c r="AI7" s="22">
        <f t="shared" si="17"/>
        <v>0.52173913043478304</v>
      </c>
      <c r="AJ7" s="22">
        <v>0</v>
      </c>
      <c r="AK7" s="22">
        <v>6</v>
      </c>
      <c r="AL7" s="22">
        <f t="shared" si="5"/>
        <v>6</v>
      </c>
      <c r="AM7" s="22">
        <f t="shared" si="6"/>
        <v>0.12</v>
      </c>
      <c r="AN7" s="22"/>
      <c r="AO7" s="22"/>
      <c r="AP7" s="22">
        <f t="shared" si="7"/>
        <v>0.12</v>
      </c>
      <c r="AQ7" s="22"/>
      <c r="AR7" s="22"/>
      <c r="AS7" s="22">
        <f t="shared" si="8"/>
        <v>0.64173913043478303</v>
      </c>
      <c r="AT7" s="42"/>
      <c r="AU7" s="22"/>
      <c r="AV7" s="23"/>
      <c r="AW7" s="22"/>
      <c r="AX7" s="22">
        <f t="shared" si="9"/>
        <v>0</v>
      </c>
      <c r="AY7" s="23"/>
      <c r="AZ7" s="22"/>
      <c r="BA7" s="22"/>
      <c r="BB7" s="22"/>
      <c r="BC7" s="22">
        <f t="shared" si="10"/>
        <v>0</v>
      </c>
      <c r="BD7" s="22"/>
      <c r="BE7" s="22"/>
      <c r="BF7" s="22"/>
      <c r="BG7" s="22"/>
      <c r="BH7" s="22">
        <f t="shared" si="11"/>
        <v>0</v>
      </c>
      <c r="BI7" s="27"/>
      <c r="BJ7" s="27"/>
      <c r="BK7" s="27"/>
      <c r="BL7" s="46"/>
      <c r="BM7" s="22"/>
      <c r="BN7" s="22" t="s">
        <v>110</v>
      </c>
      <c r="BO7" s="22">
        <v>0.3</v>
      </c>
      <c r="BP7" s="22">
        <f t="shared" si="12"/>
        <v>0.3</v>
      </c>
      <c r="BQ7" s="22">
        <f t="shared" si="13"/>
        <v>0.3</v>
      </c>
      <c r="BR7" s="22">
        <f t="shared" si="14"/>
        <v>61.275899130434802</v>
      </c>
      <c r="BS7" s="22">
        <f t="shared" si="18"/>
        <v>22</v>
      </c>
      <c r="BT7" s="22">
        <f t="shared" si="19"/>
        <v>25</v>
      </c>
      <c r="BU7" s="22">
        <f t="shared" si="20"/>
        <v>193</v>
      </c>
    </row>
    <row r="8" spans="1:73" ht="14">
      <c r="A8" s="7" t="s">
        <v>105</v>
      </c>
      <c r="B8" s="7" t="s">
        <v>114</v>
      </c>
      <c r="C8" s="8" t="s">
        <v>115</v>
      </c>
      <c r="D8" s="9">
        <v>5.4080000000000004</v>
      </c>
      <c r="E8" s="22" t="s">
        <v>108</v>
      </c>
      <c r="F8" s="22">
        <v>0.5</v>
      </c>
      <c r="G8" s="23"/>
      <c r="H8" s="22"/>
      <c r="I8" s="22"/>
      <c r="J8" s="22"/>
      <c r="K8" s="22"/>
      <c r="L8" s="22"/>
      <c r="M8" s="22"/>
      <c r="N8" s="22"/>
      <c r="O8" s="22">
        <f t="shared" si="15"/>
        <v>0.5</v>
      </c>
      <c r="P8" s="22">
        <f t="shared" si="0"/>
        <v>5.9080000000000004</v>
      </c>
      <c r="Q8" s="29" t="s">
        <v>91</v>
      </c>
      <c r="R8" s="22">
        <v>3.1246399999999999</v>
      </c>
      <c r="S8" s="30">
        <f t="shared" si="1"/>
        <v>48.747839999999997</v>
      </c>
      <c r="T8" s="29">
        <v>62.5</v>
      </c>
      <c r="U8" s="33">
        <f t="shared" si="2"/>
        <v>3.125</v>
      </c>
      <c r="V8" s="22"/>
      <c r="W8" s="22"/>
      <c r="X8" s="22">
        <f t="shared" si="3"/>
        <v>3.125</v>
      </c>
      <c r="Y8" s="22"/>
      <c r="Z8" s="22"/>
      <c r="AA8" s="23">
        <v>2.5</v>
      </c>
      <c r="AB8" s="22">
        <f t="shared" si="16"/>
        <v>1.5</v>
      </c>
      <c r="AC8" s="22"/>
      <c r="AD8" s="22"/>
      <c r="AE8" s="22">
        <f t="shared" si="4"/>
        <v>1.5</v>
      </c>
      <c r="AF8" s="23">
        <v>6</v>
      </c>
      <c r="AG8" s="23">
        <v>23</v>
      </c>
      <c r="AH8" s="23">
        <v>0</v>
      </c>
      <c r="AI8" s="22">
        <f t="shared" si="17"/>
        <v>0.52173913043478304</v>
      </c>
      <c r="AJ8" s="22">
        <v>0</v>
      </c>
      <c r="AK8" s="22">
        <v>274</v>
      </c>
      <c r="AL8" s="22">
        <f t="shared" si="5"/>
        <v>274</v>
      </c>
      <c r="AM8" s="22">
        <f t="shared" si="6"/>
        <v>2</v>
      </c>
      <c r="AN8" s="22"/>
      <c r="AO8" s="22"/>
      <c r="AP8" s="22">
        <f t="shared" si="7"/>
        <v>2</v>
      </c>
      <c r="AQ8" s="22"/>
      <c r="AR8" s="22"/>
      <c r="AS8" s="22">
        <f t="shared" si="8"/>
        <v>2.52173913043478</v>
      </c>
      <c r="AT8" s="42"/>
      <c r="AU8" s="22"/>
      <c r="AV8" s="23"/>
      <c r="AW8" s="22"/>
      <c r="AX8" s="22">
        <f t="shared" si="9"/>
        <v>0</v>
      </c>
      <c r="AY8" s="23"/>
      <c r="AZ8" s="22"/>
      <c r="BA8" s="22"/>
      <c r="BB8" s="22"/>
      <c r="BC8" s="22">
        <f t="shared" si="10"/>
        <v>0</v>
      </c>
      <c r="BD8" s="22"/>
      <c r="BE8" s="22"/>
      <c r="BF8" s="22"/>
      <c r="BG8" s="22"/>
      <c r="BH8" s="22">
        <f t="shared" si="11"/>
        <v>0</v>
      </c>
      <c r="BI8" s="27"/>
      <c r="BJ8" s="27"/>
      <c r="BK8" s="27"/>
      <c r="BL8" s="46"/>
      <c r="BM8" s="22"/>
      <c r="BN8" s="22" t="s">
        <v>110</v>
      </c>
      <c r="BO8" s="22">
        <v>0.3</v>
      </c>
      <c r="BP8" s="22">
        <f t="shared" si="12"/>
        <v>0.3</v>
      </c>
      <c r="BQ8" s="22">
        <f t="shared" si="13"/>
        <v>0.3</v>
      </c>
      <c r="BR8" s="22">
        <f t="shared" si="14"/>
        <v>62.102579130434798</v>
      </c>
      <c r="BS8" s="22">
        <f t="shared" si="18"/>
        <v>20</v>
      </c>
      <c r="BT8" s="22">
        <f t="shared" si="19"/>
        <v>22</v>
      </c>
      <c r="BU8" s="22">
        <f t="shared" si="20"/>
        <v>173</v>
      </c>
    </row>
    <row r="9" spans="1:73" ht="14">
      <c r="A9" s="7" t="s">
        <v>105</v>
      </c>
      <c r="B9" s="7" t="s">
        <v>116</v>
      </c>
      <c r="C9" s="8" t="s">
        <v>117</v>
      </c>
      <c r="D9" s="9">
        <v>5.3319999999999999</v>
      </c>
      <c r="E9" s="22" t="s">
        <v>108</v>
      </c>
      <c r="F9" s="22">
        <v>0.5</v>
      </c>
      <c r="G9" s="23"/>
      <c r="H9" s="22"/>
      <c r="I9" s="22"/>
      <c r="J9" s="22"/>
      <c r="K9" s="22"/>
      <c r="L9" s="22"/>
      <c r="M9" s="22"/>
      <c r="N9" s="22"/>
      <c r="O9" s="22">
        <f t="shared" si="15"/>
        <v>0.5</v>
      </c>
      <c r="P9" s="22">
        <f t="shared" si="0"/>
        <v>5.8319999999999999</v>
      </c>
      <c r="Q9" s="29" t="s">
        <v>91</v>
      </c>
      <c r="R9" s="22">
        <v>1.07101</v>
      </c>
      <c r="S9" s="30">
        <f t="shared" si="1"/>
        <v>36.42606</v>
      </c>
      <c r="T9" s="29">
        <v>72.5</v>
      </c>
      <c r="U9" s="33">
        <f t="shared" si="2"/>
        <v>3.625</v>
      </c>
      <c r="V9" s="22"/>
      <c r="W9" s="22"/>
      <c r="X9" s="22">
        <f t="shared" si="3"/>
        <v>3.625</v>
      </c>
      <c r="Y9" s="22"/>
      <c r="Z9" s="22"/>
      <c r="AA9" s="23">
        <v>4.5</v>
      </c>
      <c r="AB9" s="22">
        <f t="shared" si="16"/>
        <v>1.9</v>
      </c>
      <c r="AC9" s="22"/>
      <c r="AD9" s="22"/>
      <c r="AE9" s="22">
        <f t="shared" si="4"/>
        <v>1.9</v>
      </c>
      <c r="AF9" s="23">
        <v>0</v>
      </c>
      <c r="AG9" s="23">
        <v>23</v>
      </c>
      <c r="AH9" s="23">
        <v>0</v>
      </c>
      <c r="AI9" s="22">
        <f t="shared" si="17"/>
        <v>0</v>
      </c>
      <c r="AJ9" s="22">
        <v>0</v>
      </c>
      <c r="AK9" s="22"/>
      <c r="AL9" s="22">
        <f t="shared" si="5"/>
        <v>0</v>
      </c>
      <c r="AM9" s="22">
        <f t="shared" si="6"/>
        <v>0</v>
      </c>
      <c r="AN9" s="22"/>
      <c r="AO9" s="22"/>
      <c r="AP9" s="22">
        <f t="shared" si="7"/>
        <v>0</v>
      </c>
      <c r="AQ9" s="22"/>
      <c r="AR9" s="22"/>
      <c r="AS9" s="22">
        <f t="shared" si="8"/>
        <v>0</v>
      </c>
      <c r="AT9" s="42"/>
      <c r="AU9" s="22"/>
      <c r="AV9" s="23"/>
      <c r="AW9" s="22"/>
      <c r="AX9" s="22">
        <f t="shared" si="9"/>
        <v>0</v>
      </c>
      <c r="AY9" s="23"/>
      <c r="AZ9" s="22"/>
      <c r="BA9" s="22"/>
      <c r="BB9" s="22"/>
      <c r="BC9" s="22">
        <f t="shared" si="10"/>
        <v>0</v>
      </c>
      <c r="BD9" s="22"/>
      <c r="BE9" s="22"/>
      <c r="BF9" s="22"/>
      <c r="BG9" s="22"/>
      <c r="BH9" s="22">
        <f t="shared" si="11"/>
        <v>0</v>
      </c>
      <c r="BI9" s="27"/>
      <c r="BJ9" s="27"/>
      <c r="BK9" s="27"/>
      <c r="BL9" s="46"/>
      <c r="BM9" s="22"/>
      <c r="BN9" s="22" t="s">
        <v>110</v>
      </c>
      <c r="BO9" s="22">
        <v>0.3</v>
      </c>
      <c r="BP9" s="22">
        <f t="shared" si="12"/>
        <v>0.3</v>
      </c>
      <c r="BQ9" s="22">
        <f t="shared" si="13"/>
        <v>0.3</v>
      </c>
      <c r="BR9" s="22">
        <f t="shared" si="14"/>
        <v>48.083060000000003</v>
      </c>
      <c r="BS9" s="22">
        <f t="shared" si="18"/>
        <v>75</v>
      </c>
      <c r="BT9" s="22">
        <f t="shared" si="19"/>
        <v>74</v>
      </c>
      <c r="BU9" s="22">
        <f t="shared" si="20"/>
        <v>421</v>
      </c>
    </row>
    <row r="10" spans="1:73" ht="14">
      <c r="A10" s="7" t="s">
        <v>105</v>
      </c>
      <c r="B10" s="7" t="s">
        <v>118</v>
      </c>
      <c r="C10" s="8" t="s">
        <v>119</v>
      </c>
      <c r="D10" s="9">
        <v>5.4029999999999996</v>
      </c>
      <c r="E10" s="22" t="s">
        <v>108</v>
      </c>
      <c r="F10" s="22">
        <v>0.5</v>
      </c>
      <c r="G10" s="23"/>
      <c r="H10" s="22"/>
      <c r="I10" s="22"/>
      <c r="J10" s="22"/>
      <c r="K10" s="22"/>
      <c r="L10" s="22"/>
      <c r="M10" s="22"/>
      <c r="N10" s="22"/>
      <c r="O10" s="22">
        <f t="shared" si="15"/>
        <v>0.5</v>
      </c>
      <c r="P10" s="22">
        <f t="shared" si="0"/>
        <v>5.9029999999999996</v>
      </c>
      <c r="Q10" s="29" t="s">
        <v>91</v>
      </c>
      <c r="R10" s="22">
        <v>2.5140600000000002</v>
      </c>
      <c r="S10" s="30">
        <f t="shared" si="1"/>
        <v>45.084359999999997</v>
      </c>
      <c r="T10" s="29">
        <v>72.5</v>
      </c>
      <c r="U10" s="33">
        <f t="shared" si="2"/>
        <v>3.625</v>
      </c>
      <c r="V10" s="22"/>
      <c r="W10" s="22"/>
      <c r="X10" s="22">
        <f t="shared" si="3"/>
        <v>3.625</v>
      </c>
      <c r="Y10" s="22"/>
      <c r="Z10" s="22"/>
      <c r="AA10" s="23">
        <v>4.5</v>
      </c>
      <c r="AB10" s="22">
        <f t="shared" si="16"/>
        <v>1.9</v>
      </c>
      <c r="AC10" s="22"/>
      <c r="AD10" s="22"/>
      <c r="AE10" s="22">
        <f t="shared" si="4"/>
        <v>1.9</v>
      </c>
      <c r="AF10" s="23">
        <v>9</v>
      </c>
      <c r="AG10" s="23">
        <v>23</v>
      </c>
      <c r="AH10" s="23">
        <v>0</v>
      </c>
      <c r="AI10" s="22">
        <f t="shared" si="17"/>
        <v>0.78260869565217395</v>
      </c>
      <c r="AJ10" s="22">
        <v>0</v>
      </c>
      <c r="AK10" s="22"/>
      <c r="AL10" s="22">
        <f t="shared" si="5"/>
        <v>0</v>
      </c>
      <c r="AM10" s="22">
        <f t="shared" si="6"/>
        <v>0</v>
      </c>
      <c r="AN10" s="22"/>
      <c r="AO10" s="22"/>
      <c r="AP10" s="22">
        <f t="shared" si="7"/>
        <v>0</v>
      </c>
      <c r="AQ10" s="22"/>
      <c r="AR10" s="22"/>
      <c r="AS10" s="22">
        <f t="shared" si="8"/>
        <v>0.78260869565217395</v>
      </c>
      <c r="AT10" s="42"/>
      <c r="AU10" s="22"/>
      <c r="AV10" s="23"/>
      <c r="AW10" s="22"/>
      <c r="AX10" s="22">
        <f t="shared" si="9"/>
        <v>0</v>
      </c>
      <c r="AY10" s="23"/>
      <c r="AZ10" s="22"/>
      <c r="BA10" s="22"/>
      <c r="BB10" s="22"/>
      <c r="BC10" s="22">
        <f t="shared" si="10"/>
        <v>0</v>
      </c>
      <c r="BD10" s="22"/>
      <c r="BE10" s="22"/>
      <c r="BF10" s="22"/>
      <c r="BG10" s="22"/>
      <c r="BH10" s="22">
        <f t="shared" si="11"/>
        <v>0</v>
      </c>
      <c r="BI10" s="27"/>
      <c r="BJ10" s="27"/>
      <c r="BK10" s="27"/>
      <c r="BL10" s="46"/>
      <c r="BM10" s="22"/>
      <c r="BN10" s="22" t="s">
        <v>110</v>
      </c>
      <c r="BO10" s="22">
        <v>0.3</v>
      </c>
      <c r="BP10" s="22">
        <f t="shared" si="12"/>
        <v>0.3</v>
      </c>
      <c r="BQ10" s="22">
        <f t="shared" si="13"/>
        <v>0.3</v>
      </c>
      <c r="BR10" s="22">
        <f t="shared" si="14"/>
        <v>57.594968695652199</v>
      </c>
      <c r="BS10" s="22">
        <f t="shared" si="18"/>
        <v>45</v>
      </c>
      <c r="BT10" s="22">
        <f t="shared" si="19"/>
        <v>43</v>
      </c>
      <c r="BU10" s="22">
        <f t="shared" si="20"/>
        <v>284</v>
      </c>
    </row>
    <row r="11" spans="1:73" ht="14">
      <c r="A11" s="7" t="s">
        <v>105</v>
      </c>
      <c r="B11" s="7" t="s">
        <v>120</v>
      </c>
      <c r="C11" s="8" t="s">
        <v>121</v>
      </c>
      <c r="D11" s="9">
        <v>5.4720000000000004</v>
      </c>
      <c r="E11" s="22" t="s">
        <v>108</v>
      </c>
      <c r="F11" s="22">
        <v>0.5</v>
      </c>
      <c r="G11" s="23"/>
      <c r="H11" s="22"/>
      <c r="I11" s="22"/>
      <c r="J11" s="22"/>
      <c r="K11" s="22"/>
      <c r="L11" s="22"/>
      <c r="M11" s="22"/>
      <c r="N11" s="22"/>
      <c r="O11" s="22">
        <f t="shared" si="15"/>
        <v>0.5</v>
      </c>
      <c r="P11" s="22">
        <f t="shared" si="0"/>
        <v>5.9720000000000004</v>
      </c>
      <c r="Q11" s="29" t="s">
        <v>91</v>
      </c>
      <c r="R11" s="22">
        <v>2.7951600000000001</v>
      </c>
      <c r="S11" s="30">
        <f t="shared" si="1"/>
        <v>46.770960000000002</v>
      </c>
      <c r="T11" s="29">
        <v>60</v>
      </c>
      <c r="U11" s="33">
        <f t="shared" si="2"/>
        <v>3</v>
      </c>
      <c r="V11" s="22"/>
      <c r="W11" s="22"/>
      <c r="X11" s="22">
        <f t="shared" si="3"/>
        <v>3</v>
      </c>
      <c r="Y11" s="22"/>
      <c r="Z11" s="22"/>
      <c r="AA11" s="23">
        <v>3.55</v>
      </c>
      <c r="AB11" s="22">
        <f t="shared" si="16"/>
        <v>1.71</v>
      </c>
      <c r="AC11" s="22"/>
      <c r="AD11" s="22"/>
      <c r="AE11" s="22">
        <f t="shared" si="4"/>
        <v>1.71</v>
      </c>
      <c r="AF11" s="23">
        <v>11</v>
      </c>
      <c r="AG11" s="23">
        <v>23</v>
      </c>
      <c r="AH11" s="23">
        <v>0</v>
      </c>
      <c r="AI11" s="22">
        <f t="shared" si="17"/>
        <v>0.95652173913043503</v>
      </c>
      <c r="AJ11" s="22">
        <v>0</v>
      </c>
      <c r="AK11" s="22">
        <v>5.5</v>
      </c>
      <c r="AL11" s="22">
        <f t="shared" si="5"/>
        <v>5.5</v>
      </c>
      <c r="AM11" s="22">
        <f t="shared" si="6"/>
        <v>0.11</v>
      </c>
      <c r="AN11" s="22"/>
      <c r="AO11" s="22"/>
      <c r="AP11" s="22">
        <f t="shared" si="7"/>
        <v>0.11</v>
      </c>
      <c r="AQ11" s="36" t="s">
        <v>122</v>
      </c>
      <c r="AR11" s="22">
        <v>0.3</v>
      </c>
      <c r="AS11" s="22">
        <f t="shared" si="8"/>
        <v>1.3665217391304301</v>
      </c>
      <c r="AT11" s="42"/>
      <c r="AU11" s="22"/>
      <c r="AV11" s="23"/>
      <c r="AW11" s="22"/>
      <c r="AX11" s="22">
        <f t="shared" si="9"/>
        <v>0</v>
      </c>
      <c r="AY11" s="23"/>
      <c r="AZ11" s="22"/>
      <c r="BA11" s="22"/>
      <c r="BB11" s="22"/>
      <c r="BC11" s="22">
        <f t="shared" si="10"/>
        <v>0</v>
      </c>
      <c r="BD11" s="22"/>
      <c r="BE11" s="22"/>
      <c r="BF11" s="22"/>
      <c r="BG11" s="22"/>
      <c r="BH11" s="22">
        <f t="shared" si="11"/>
        <v>0</v>
      </c>
      <c r="BI11" s="27"/>
      <c r="BJ11" s="27"/>
      <c r="BK11" s="27"/>
      <c r="BL11" s="46"/>
      <c r="BM11" s="22"/>
      <c r="BN11" s="22" t="s">
        <v>110</v>
      </c>
      <c r="BO11" s="22">
        <v>0.3</v>
      </c>
      <c r="BP11" s="22">
        <f t="shared" si="12"/>
        <v>0.3</v>
      </c>
      <c r="BQ11" s="22">
        <f t="shared" si="13"/>
        <v>0.3</v>
      </c>
      <c r="BR11" s="22">
        <f t="shared" si="14"/>
        <v>59.1194817391304</v>
      </c>
      <c r="BS11" s="22">
        <f t="shared" si="18"/>
        <v>36</v>
      </c>
      <c r="BT11" s="22">
        <f t="shared" si="19"/>
        <v>34</v>
      </c>
      <c r="BU11" s="22">
        <f t="shared" si="20"/>
        <v>244</v>
      </c>
    </row>
    <row r="12" spans="1:73" ht="14">
      <c r="A12" s="7" t="s">
        <v>105</v>
      </c>
      <c r="B12" s="7" t="s">
        <v>123</v>
      </c>
      <c r="C12" s="8" t="s">
        <v>124</v>
      </c>
      <c r="D12" s="9">
        <v>5.5679999999999996</v>
      </c>
      <c r="E12" s="22" t="s">
        <v>108</v>
      </c>
      <c r="F12" s="22">
        <v>0.5</v>
      </c>
      <c r="G12" s="23" t="s">
        <v>125</v>
      </c>
      <c r="H12" s="22">
        <v>0.25</v>
      </c>
      <c r="I12" s="22" t="s">
        <v>126</v>
      </c>
      <c r="J12" s="27">
        <v>0.7</v>
      </c>
      <c r="K12" s="22"/>
      <c r="L12" s="22"/>
      <c r="M12" s="22"/>
      <c r="N12" s="22"/>
      <c r="O12" s="22">
        <f t="shared" si="15"/>
        <v>1.45</v>
      </c>
      <c r="P12" s="22">
        <f t="shared" si="0"/>
        <v>7.0179999999999998</v>
      </c>
      <c r="Q12" s="29" t="s">
        <v>91</v>
      </c>
      <c r="R12" s="22">
        <v>3.7953100000000002</v>
      </c>
      <c r="S12" s="30">
        <f t="shared" si="1"/>
        <v>52.771859999999997</v>
      </c>
      <c r="T12" s="29">
        <v>76.5</v>
      </c>
      <c r="U12" s="33">
        <f t="shared" si="2"/>
        <v>3.8250000000000002</v>
      </c>
      <c r="V12" s="22"/>
      <c r="W12" s="22"/>
      <c r="X12" s="22">
        <f t="shared" si="3"/>
        <v>3.8250000000000002</v>
      </c>
      <c r="Y12" s="22"/>
      <c r="Z12" s="22"/>
      <c r="AA12" s="23">
        <v>3.8</v>
      </c>
      <c r="AB12" s="22">
        <f t="shared" si="16"/>
        <v>1.76</v>
      </c>
      <c r="AC12" s="22"/>
      <c r="AD12" s="22"/>
      <c r="AE12" s="22">
        <f t="shared" si="4"/>
        <v>1.76</v>
      </c>
      <c r="AF12" s="23">
        <v>22</v>
      </c>
      <c r="AG12" s="23">
        <v>23</v>
      </c>
      <c r="AH12" s="23">
        <v>0</v>
      </c>
      <c r="AI12" s="22">
        <f t="shared" si="17"/>
        <v>1.9130434782608701</v>
      </c>
      <c r="AJ12" s="22">
        <v>0</v>
      </c>
      <c r="AK12" s="22">
        <v>211</v>
      </c>
      <c r="AL12" s="22">
        <f t="shared" si="5"/>
        <v>211</v>
      </c>
      <c r="AM12" s="22">
        <f t="shared" si="6"/>
        <v>2</v>
      </c>
      <c r="AN12" s="27" t="s">
        <v>127</v>
      </c>
      <c r="AO12" s="22">
        <v>1.5</v>
      </c>
      <c r="AP12" s="22">
        <f t="shared" si="7"/>
        <v>3.5</v>
      </c>
      <c r="AR12" s="22">
        <v>0.9</v>
      </c>
      <c r="AS12" s="22">
        <f t="shared" si="8"/>
        <v>5</v>
      </c>
      <c r="AT12" s="42" t="s">
        <v>128</v>
      </c>
      <c r="AU12" s="22">
        <v>0.5</v>
      </c>
      <c r="AV12" s="23"/>
      <c r="AW12" s="22"/>
      <c r="AX12" s="22">
        <f t="shared" si="9"/>
        <v>0.5</v>
      </c>
      <c r="AY12" s="23"/>
      <c r="AZ12" s="22"/>
      <c r="BA12" s="27" t="s">
        <v>129</v>
      </c>
      <c r="BB12" s="21">
        <v>0.1</v>
      </c>
      <c r="BC12" s="22">
        <f t="shared" si="10"/>
        <v>0.6</v>
      </c>
      <c r="BD12" s="22"/>
      <c r="BE12" s="22"/>
      <c r="BF12" s="22"/>
      <c r="BG12" s="22"/>
      <c r="BH12" s="22">
        <f t="shared" si="11"/>
        <v>0</v>
      </c>
      <c r="BI12" s="27" t="s">
        <v>130</v>
      </c>
      <c r="BJ12" s="27" t="s">
        <v>130</v>
      </c>
      <c r="BK12" s="27">
        <v>1</v>
      </c>
      <c r="BL12" s="46" t="s">
        <v>131</v>
      </c>
      <c r="BM12" s="22">
        <v>0.2</v>
      </c>
      <c r="BN12" s="22" t="s">
        <v>132</v>
      </c>
      <c r="BO12" s="22">
        <v>0.35</v>
      </c>
      <c r="BP12" s="22">
        <f t="shared" si="12"/>
        <v>1.55</v>
      </c>
      <c r="BQ12" s="22">
        <f t="shared" si="13"/>
        <v>2.15</v>
      </c>
      <c r="BR12" s="22">
        <f t="shared" si="14"/>
        <v>72.524860000000004</v>
      </c>
      <c r="BS12" s="22">
        <f t="shared" si="18"/>
        <v>7</v>
      </c>
      <c r="BT12" s="22">
        <f t="shared" si="19"/>
        <v>7</v>
      </c>
      <c r="BU12" s="22">
        <f t="shared" si="20"/>
        <v>49</v>
      </c>
    </row>
    <row r="13" spans="1:73" ht="14">
      <c r="A13" s="7" t="s">
        <v>105</v>
      </c>
      <c r="B13" s="7" t="s">
        <v>133</v>
      </c>
      <c r="C13" s="8" t="s">
        <v>134</v>
      </c>
      <c r="D13" s="9">
        <v>5.6669999999999998</v>
      </c>
      <c r="E13" s="22" t="s">
        <v>108</v>
      </c>
      <c r="F13" s="22">
        <v>0.5</v>
      </c>
      <c r="G13" s="23"/>
      <c r="H13" s="22"/>
      <c r="I13" s="22"/>
      <c r="J13" s="22"/>
      <c r="K13" s="22"/>
      <c r="L13" s="22"/>
      <c r="M13" s="22"/>
      <c r="N13" s="22"/>
      <c r="O13" s="22">
        <f t="shared" si="15"/>
        <v>0.5</v>
      </c>
      <c r="P13" s="22">
        <f t="shared" si="0"/>
        <v>6.1669999999999998</v>
      </c>
      <c r="Q13" s="29" t="s">
        <v>91</v>
      </c>
      <c r="R13" s="22">
        <v>2.2124999999999999</v>
      </c>
      <c r="S13" s="30">
        <f t="shared" si="1"/>
        <v>43.274999999999999</v>
      </c>
      <c r="T13" s="29">
        <v>74</v>
      </c>
      <c r="U13" s="33">
        <f t="shared" si="2"/>
        <v>3.7</v>
      </c>
      <c r="V13" s="22"/>
      <c r="W13" s="22"/>
      <c r="X13" s="22">
        <f t="shared" si="3"/>
        <v>3.7</v>
      </c>
      <c r="Y13" s="22"/>
      <c r="Z13" s="22"/>
      <c r="AA13" s="23">
        <v>3.7330000000000001</v>
      </c>
      <c r="AB13" s="22">
        <f t="shared" si="16"/>
        <v>1.7465999999999999</v>
      </c>
      <c r="AC13" s="22"/>
      <c r="AD13" s="22"/>
      <c r="AE13" s="22">
        <f t="shared" si="4"/>
        <v>1.7465999999999999</v>
      </c>
      <c r="AF13" s="23">
        <v>0</v>
      </c>
      <c r="AG13" s="23">
        <v>23</v>
      </c>
      <c r="AH13" s="23">
        <v>0</v>
      </c>
      <c r="AI13" s="22">
        <f t="shared" si="17"/>
        <v>0</v>
      </c>
      <c r="AJ13" s="22">
        <v>0</v>
      </c>
      <c r="AK13" s="22"/>
      <c r="AL13" s="22">
        <f t="shared" si="5"/>
        <v>0</v>
      </c>
      <c r="AM13" s="22">
        <f t="shared" si="6"/>
        <v>0</v>
      </c>
      <c r="AN13" s="22"/>
      <c r="AO13" s="22"/>
      <c r="AP13" s="22">
        <f t="shared" si="7"/>
        <v>0</v>
      </c>
      <c r="AQ13" s="22"/>
      <c r="AR13" s="22"/>
      <c r="AS13" s="22">
        <f t="shared" si="8"/>
        <v>0</v>
      </c>
      <c r="AT13" s="42"/>
      <c r="AU13" s="22"/>
      <c r="AV13" s="23"/>
      <c r="AW13" s="22"/>
      <c r="AX13" s="22">
        <f t="shared" si="9"/>
        <v>0</v>
      </c>
      <c r="AY13" s="23"/>
      <c r="AZ13" s="22"/>
      <c r="BA13" s="22"/>
      <c r="BB13" s="22"/>
      <c r="BC13" s="22">
        <f t="shared" si="10"/>
        <v>0</v>
      </c>
      <c r="BD13" s="22"/>
      <c r="BE13" s="22"/>
      <c r="BF13" s="22"/>
      <c r="BG13" s="22"/>
      <c r="BH13" s="22">
        <f t="shared" si="11"/>
        <v>0</v>
      </c>
      <c r="BI13" s="27" t="s">
        <v>135</v>
      </c>
      <c r="BJ13" s="27" t="s">
        <v>135</v>
      </c>
      <c r="BK13" s="27">
        <v>1</v>
      </c>
      <c r="BL13" s="46"/>
      <c r="BM13" s="22"/>
      <c r="BN13" s="22" t="s">
        <v>110</v>
      </c>
      <c r="BO13" s="22">
        <v>0.3</v>
      </c>
      <c r="BP13" s="22">
        <f t="shared" si="12"/>
        <v>1.3</v>
      </c>
      <c r="BQ13" s="22">
        <f t="shared" si="13"/>
        <v>1.3</v>
      </c>
      <c r="BR13" s="22">
        <f t="shared" si="14"/>
        <v>56.188600000000001</v>
      </c>
      <c r="BS13" s="22">
        <f t="shared" si="18"/>
        <v>58</v>
      </c>
      <c r="BT13" s="22">
        <f t="shared" si="19"/>
        <v>50</v>
      </c>
      <c r="BU13" s="22">
        <f t="shared" si="20"/>
        <v>319</v>
      </c>
    </row>
    <row r="14" spans="1:73" ht="14">
      <c r="A14" s="7" t="s">
        <v>105</v>
      </c>
      <c r="B14" s="7" t="s">
        <v>136</v>
      </c>
      <c r="C14" s="8" t="s">
        <v>137</v>
      </c>
      <c r="D14" s="9">
        <v>4.1859999999999999</v>
      </c>
      <c r="E14" s="22" t="s">
        <v>108</v>
      </c>
      <c r="F14" s="22">
        <v>0.5</v>
      </c>
      <c r="G14" s="23"/>
      <c r="H14" s="22"/>
      <c r="I14" s="22"/>
      <c r="J14" s="22"/>
      <c r="K14" s="22"/>
      <c r="L14" s="22"/>
      <c r="M14" s="22"/>
      <c r="N14" s="22"/>
      <c r="O14" s="22">
        <f t="shared" si="15"/>
        <v>0.5</v>
      </c>
      <c r="P14" s="22">
        <f t="shared" si="0"/>
        <v>4.6859999999999999</v>
      </c>
      <c r="Q14" s="29" t="s">
        <v>91</v>
      </c>
      <c r="R14" s="22">
        <v>1.6120699999999999</v>
      </c>
      <c r="S14" s="30">
        <f t="shared" si="1"/>
        <v>39.672420000000002</v>
      </c>
      <c r="T14" s="29">
        <v>68.5</v>
      </c>
      <c r="U14" s="33">
        <f t="shared" si="2"/>
        <v>3.4249999999999998</v>
      </c>
      <c r="V14" s="22"/>
      <c r="W14" s="22"/>
      <c r="X14" s="22">
        <f t="shared" si="3"/>
        <v>3.4249999999999998</v>
      </c>
      <c r="Y14" s="22"/>
      <c r="Z14" s="22"/>
      <c r="AA14" s="23">
        <v>3.85</v>
      </c>
      <c r="AB14" s="22">
        <f t="shared" si="16"/>
        <v>1.77</v>
      </c>
      <c r="AC14" s="22"/>
      <c r="AD14" s="22"/>
      <c r="AE14" s="22">
        <f t="shared" si="4"/>
        <v>1.77</v>
      </c>
      <c r="AF14" s="23">
        <v>0</v>
      </c>
      <c r="AG14" s="23">
        <v>23</v>
      </c>
      <c r="AH14" s="23">
        <v>0</v>
      </c>
      <c r="AI14" s="22">
        <f t="shared" si="17"/>
        <v>0</v>
      </c>
      <c r="AJ14" s="22">
        <v>0</v>
      </c>
      <c r="AK14" s="22"/>
      <c r="AL14" s="22">
        <f t="shared" si="5"/>
        <v>0</v>
      </c>
      <c r="AM14" s="22">
        <f t="shared" si="6"/>
        <v>0</v>
      </c>
      <c r="AN14" s="22"/>
      <c r="AO14" s="22"/>
      <c r="AP14" s="22">
        <f t="shared" si="7"/>
        <v>0</v>
      </c>
      <c r="AQ14" s="22"/>
      <c r="AR14" s="22"/>
      <c r="AS14" s="22">
        <f t="shared" si="8"/>
        <v>0</v>
      </c>
      <c r="AT14" s="42"/>
      <c r="AU14" s="22"/>
      <c r="AV14" s="23"/>
      <c r="AW14" s="22"/>
      <c r="AX14" s="22">
        <f t="shared" si="9"/>
        <v>0</v>
      </c>
      <c r="AY14" s="23"/>
      <c r="AZ14" s="22"/>
      <c r="BA14" s="22"/>
      <c r="BB14" s="22"/>
      <c r="BC14" s="22">
        <f t="shared" si="10"/>
        <v>0</v>
      </c>
      <c r="BD14" s="22"/>
      <c r="BE14" s="22"/>
      <c r="BF14" s="22"/>
      <c r="BG14" s="22"/>
      <c r="BH14" s="22">
        <f t="shared" si="11"/>
        <v>0</v>
      </c>
      <c r="BI14" s="27"/>
      <c r="BJ14" s="27"/>
      <c r="BK14" s="27"/>
      <c r="BL14" s="46"/>
      <c r="BM14" s="22"/>
      <c r="BN14" s="22" t="s">
        <v>110</v>
      </c>
      <c r="BO14" s="22">
        <v>0.3</v>
      </c>
      <c r="BP14" s="22">
        <f t="shared" si="12"/>
        <v>0.3</v>
      </c>
      <c r="BQ14" s="22">
        <f t="shared" si="13"/>
        <v>0.3</v>
      </c>
      <c r="BR14" s="22">
        <f t="shared" si="14"/>
        <v>49.85342</v>
      </c>
      <c r="BS14" s="22">
        <f t="shared" si="18"/>
        <v>69</v>
      </c>
      <c r="BT14" s="22">
        <f t="shared" si="19"/>
        <v>70</v>
      </c>
      <c r="BU14" s="22">
        <f t="shared" si="20"/>
        <v>410</v>
      </c>
    </row>
    <row r="15" spans="1:73" ht="14">
      <c r="A15" s="7" t="s">
        <v>105</v>
      </c>
      <c r="B15" s="7" t="s">
        <v>138</v>
      </c>
      <c r="C15" s="8" t="s">
        <v>139</v>
      </c>
      <c r="D15" s="9">
        <v>5.4820000000000002</v>
      </c>
      <c r="E15" s="22" t="s">
        <v>108</v>
      </c>
      <c r="F15" s="22">
        <v>0.5</v>
      </c>
      <c r="G15" s="23"/>
      <c r="H15" s="22"/>
      <c r="I15" s="22" t="s">
        <v>140</v>
      </c>
      <c r="J15" s="22">
        <v>0.2</v>
      </c>
      <c r="K15" s="22"/>
      <c r="L15" s="22"/>
      <c r="M15" s="22"/>
      <c r="N15" s="22"/>
      <c r="O15" s="22">
        <f t="shared" si="15"/>
        <v>0.7</v>
      </c>
      <c r="P15" s="22">
        <f t="shared" si="0"/>
        <v>6.1820000000000004</v>
      </c>
      <c r="Q15" s="29" t="s">
        <v>91</v>
      </c>
      <c r="R15" s="22">
        <v>2.2031299999999998</v>
      </c>
      <c r="S15" s="30">
        <f t="shared" si="1"/>
        <v>43.218780000000002</v>
      </c>
      <c r="T15" s="29">
        <v>66</v>
      </c>
      <c r="U15" s="33">
        <f t="shared" si="2"/>
        <v>3.3</v>
      </c>
      <c r="V15" s="22"/>
      <c r="W15" s="22"/>
      <c r="X15" s="22">
        <f t="shared" si="3"/>
        <v>3.3</v>
      </c>
      <c r="Y15" s="22"/>
      <c r="Z15" s="22"/>
      <c r="AA15" s="23">
        <v>3.4</v>
      </c>
      <c r="AB15" s="22">
        <f t="shared" si="16"/>
        <v>1.68</v>
      </c>
      <c r="AC15" s="22"/>
      <c r="AD15" s="22"/>
      <c r="AE15" s="22">
        <f t="shared" si="4"/>
        <v>1.68</v>
      </c>
      <c r="AF15" s="23">
        <v>0</v>
      </c>
      <c r="AG15" s="23">
        <v>22</v>
      </c>
      <c r="AH15" s="23">
        <v>0</v>
      </c>
      <c r="AI15" s="22">
        <f t="shared" si="17"/>
        <v>0</v>
      </c>
      <c r="AJ15" s="22">
        <v>0</v>
      </c>
      <c r="AK15" s="22"/>
      <c r="AL15" s="22">
        <f t="shared" si="5"/>
        <v>0</v>
      </c>
      <c r="AM15" s="22">
        <f t="shared" si="6"/>
        <v>0</v>
      </c>
      <c r="AN15" s="22"/>
      <c r="AO15" s="22"/>
      <c r="AP15" s="22">
        <f t="shared" si="7"/>
        <v>0</v>
      </c>
      <c r="AQ15" s="22"/>
      <c r="AR15" s="22"/>
      <c r="AS15" s="22">
        <f t="shared" si="8"/>
        <v>0</v>
      </c>
      <c r="AT15" s="42"/>
      <c r="AU15" s="22"/>
      <c r="AV15" s="23"/>
      <c r="AW15" s="22"/>
      <c r="AX15" s="22">
        <f t="shared" si="9"/>
        <v>0</v>
      </c>
      <c r="AY15" s="23"/>
      <c r="AZ15" s="22"/>
      <c r="BA15" s="22"/>
      <c r="BB15" s="22"/>
      <c r="BC15" s="22">
        <f t="shared" si="10"/>
        <v>0</v>
      </c>
      <c r="BD15" s="22"/>
      <c r="BE15" s="22"/>
      <c r="BF15" s="22"/>
      <c r="BG15" s="22"/>
      <c r="BH15" s="22">
        <f t="shared" si="11"/>
        <v>0</v>
      </c>
      <c r="BI15" s="27"/>
      <c r="BJ15" s="27"/>
      <c r="BK15" s="27"/>
      <c r="BL15" s="46"/>
      <c r="BM15" s="22"/>
      <c r="BN15" s="22" t="s">
        <v>110</v>
      </c>
      <c r="BO15" s="22">
        <v>0.3</v>
      </c>
      <c r="BP15" s="22">
        <f t="shared" si="12"/>
        <v>0.3</v>
      </c>
      <c r="BQ15" s="22">
        <f t="shared" si="13"/>
        <v>0.3</v>
      </c>
      <c r="BR15" s="22">
        <f t="shared" si="14"/>
        <v>54.680779999999999</v>
      </c>
      <c r="BS15" s="22">
        <f t="shared" si="18"/>
        <v>59</v>
      </c>
      <c r="BT15" s="22">
        <f t="shared" si="19"/>
        <v>60</v>
      </c>
      <c r="BU15" s="22">
        <f t="shared" si="20"/>
        <v>356</v>
      </c>
    </row>
    <row r="16" spans="1:73" ht="14">
      <c r="A16" s="7" t="s">
        <v>105</v>
      </c>
      <c r="B16" s="7" t="s">
        <v>141</v>
      </c>
      <c r="C16" s="8" t="s">
        <v>142</v>
      </c>
      <c r="D16" s="9">
        <v>5.3639999999999999</v>
      </c>
      <c r="E16" s="22" t="s">
        <v>108</v>
      </c>
      <c r="F16" s="22">
        <v>0.5</v>
      </c>
      <c r="G16" s="23"/>
      <c r="H16" s="22"/>
      <c r="I16" s="22"/>
      <c r="J16" s="22"/>
      <c r="K16" s="22"/>
      <c r="L16" s="22"/>
      <c r="M16" s="22"/>
      <c r="N16" s="22"/>
      <c r="O16" s="22">
        <f t="shared" si="15"/>
        <v>0.5</v>
      </c>
      <c r="P16" s="22">
        <f t="shared" si="0"/>
        <v>5.8639999999999999</v>
      </c>
      <c r="Q16" s="29" t="s">
        <v>91</v>
      </c>
      <c r="R16" s="22">
        <v>2.6676099999999998</v>
      </c>
      <c r="S16" s="30">
        <f t="shared" si="1"/>
        <v>46.005659999999999</v>
      </c>
      <c r="T16" s="29">
        <v>85</v>
      </c>
      <c r="U16" s="33">
        <f t="shared" si="2"/>
        <v>4.25</v>
      </c>
      <c r="V16" s="22"/>
      <c r="W16" s="22"/>
      <c r="X16" s="22">
        <f t="shared" si="3"/>
        <v>4.25</v>
      </c>
      <c r="Y16" s="22"/>
      <c r="Z16" s="22"/>
      <c r="AA16" s="23">
        <v>3.5</v>
      </c>
      <c r="AB16" s="22">
        <f t="shared" si="16"/>
        <v>1.7</v>
      </c>
      <c r="AC16" s="22"/>
      <c r="AD16" s="22"/>
      <c r="AE16" s="22">
        <f t="shared" si="4"/>
        <v>1.7</v>
      </c>
      <c r="AF16" s="23">
        <v>0</v>
      </c>
      <c r="AG16" s="23">
        <v>12</v>
      </c>
      <c r="AH16" s="23">
        <v>0</v>
      </c>
      <c r="AI16" s="22">
        <f t="shared" si="17"/>
        <v>0</v>
      </c>
      <c r="AJ16" s="22">
        <v>0</v>
      </c>
      <c r="AK16" s="22">
        <v>13.5</v>
      </c>
      <c r="AL16" s="22">
        <f t="shared" si="5"/>
        <v>13.5</v>
      </c>
      <c r="AM16" s="22">
        <f t="shared" si="6"/>
        <v>0.27</v>
      </c>
      <c r="AN16" s="22"/>
      <c r="AO16" s="22"/>
      <c r="AP16" s="22">
        <f t="shared" si="7"/>
        <v>0.27</v>
      </c>
      <c r="AQ16" s="22"/>
      <c r="AR16" s="22"/>
      <c r="AS16" s="22">
        <f t="shared" si="8"/>
        <v>0.27</v>
      </c>
      <c r="AT16" s="42"/>
      <c r="AU16" s="22"/>
      <c r="AV16" s="23" t="s">
        <v>143</v>
      </c>
      <c r="AW16" s="22">
        <v>0.4</v>
      </c>
      <c r="AX16" s="22">
        <f t="shared" si="9"/>
        <v>0.4</v>
      </c>
      <c r="AY16" s="23"/>
      <c r="AZ16" s="22"/>
      <c r="BA16" s="22"/>
      <c r="BB16" s="22"/>
      <c r="BC16" s="22">
        <f t="shared" si="10"/>
        <v>0.4</v>
      </c>
      <c r="BD16" s="22"/>
      <c r="BE16" s="22"/>
      <c r="BF16" s="22"/>
      <c r="BG16" s="22"/>
      <c r="BH16" s="22">
        <f t="shared" si="11"/>
        <v>0</v>
      </c>
      <c r="BI16" s="27"/>
      <c r="BJ16" s="27"/>
      <c r="BK16" s="27"/>
      <c r="BL16" s="46"/>
      <c r="BM16" s="22"/>
      <c r="BN16" s="22" t="s">
        <v>110</v>
      </c>
      <c r="BO16" s="22">
        <v>0.3</v>
      </c>
      <c r="BP16" s="22">
        <f t="shared" si="12"/>
        <v>0.3</v>
      </c>
      <c r="BQ16" s="22">
        <f t="shared" si="13"/>
        <v>0.7</v>
      </c>
      <c r="BR16" s="22">
        <f t="shared" si="14"/>
        <v>58.789659999999998</v>
      </c>
      <c r="BS16" s="22">
        <f t="shared" si="18"/>
        <v>40</v>
      </c>
      <c r="BT16" s="22">
        <f t="shared" si="19"/>
        <v>35</v>
      </c>
      <c r="BU16" s="22">
        <f t="shared" si="20"/>
        <v>251</v>
      </c>
    </row>
    <row r="17" spans="1:73" ht="14">
      <c r="A17" s="7" t="s">
        <v>105</v>
      </c>
      <c r="B17" s="7" t="s">
        <v>144</v>
      </c>
      <c r="C17" s="8" t="s">
        <v>145</v>
      </c>
      <c r="D17" s="9">
        <v>5.4130000000000003</v>
      </c>
      <c r="E17" s="22" t="s">
        <v>108</v>
      </c>
      <c r="F17" s="22">
        <v>0.5</v>
      </c>
      <c r="G17" s="23"/>
      <c r="H17" s="22"/>
      <c r="I17" s="22"/>
      <c r="J17" s="22"/>
      <c r="K17" s="22"/>
      <c r="L17" s="22"/>
      <c r="M17" s="22"/>
      <c r="N17" s="22"/>
      <c r="O17" s="22">
        <f t="shared" si="15"/>
        <v>0.5</v>
      </c>
      <c r="P17" s="22">
        <f t="shared" si="0"/>
        <v>5.9130000000000003</v>
      </c>
      <c r="Q17" s="29" t="s">
        <v>91</v>
      </c>
      <c r="R17" s="22">
        <v>2.6875</v>
      </c>
      <c r="S17" s="30">
        <f t="shared" si="1"/>
        <v>46.125</v>
      </c>
      <c r="T17" s="29">
        <v>66</v>
      </c>
      <c r="U17" s="33">
        <f t="shared" si="2"/>
        <v>3.3</v>
      </c>
      <c r="V17" s="22"/>
      <c r="W17" s="22"/>
      <c r="X17" s="22">
        <f t="shared" si="3"/>
        <v>3.3</v>
      </c>
      <c r="Y17" s="22"/>
      <c r="Z17" s="22"/>
      <c r="AA17" s="23">
        <v>4</v>
      </c>
      <c r="AB17" s="22">
        <f t="shared" si="16"/>
        <v>1.8</v>
      </c>
      <c r="AC17" s="22"/>
      <c r="AD17" s="22"/>
      <c r="AE17" s="22">
        <f t="shared" si="4"/>
        <v>1.8</v>
      </c>
      <c r="AF17" s="23">
        <v>1</v>
      </c>
      <c r="AG17" s="23">
        <v>23</v>
      </c>
      <c r="AH17" s="23">
        <v>0</v>
      </c>
      <c r="AI17" s="22">
        <f t="shared" si="17"/>
        <v>8.6956521739130405E-2</v>
      </c>
      <c r="AJ17" s="22">
        <v>0</v>
      </c>
      <c r="AK17" s="22">
        <v>23</v>
      </c>
      <c r="AL17" s="22">
        <f t="shared" si="5"/>
        <v>23</v>
      </c>
      <c r="AM17" s="22">
        <f t="shared" si="6"/>
        <v>0.46</v>
      </c>
      <c r="AN17" s="22"/>
      <c r="AO17" s="22"/>
      <c r="AP17" s="22">
        <f t="shared" si="7"/>
        <v>0.46</v>
      </c>
      <c r="AQ17" s="22"/>
      <c r="AR17" s="22"/>
      <c r="AS17" s="22">
        <f t="shared" si="8"/>
        <v>0.54695652173913001</v>
      </c>
      <c r="AT17" s="42"/>
      <c r="AU17" s="22"/>
      <c r="AV17" s="23"/>
      <c r="AW17" s="22"/>
      <c r="AX17" s="22">
        <f t="shared" si="9"/>
        <v>0</v>
      </c>
      <c r="AY17" s="23"/>
      <c r="AZ17" s="22"/>
      <c r="BA17" s="22"/>
      <c r="BB17" s="22"/>
      <c r="BC17" s="22">
        <f t="shared" si="10"/>
        <v>0</v>
      </c>
      <c r="BD17" s="22"/>
      <c r="BE17" s="22"/>
      <c r="BF17" s="22"/>
      <c r="BG17" s="22"/>
      <c r="BH17" s="22">
        <f t="shared" si="11"/>
        <v>0</v>
      </c>
      <c r="BI17" s="27"/>
      <c r="BJ17" s="27"/>
      <c r="BK17" s="27"/>
      <c r="BL17" s="46"/>
      <c r="BM17" s="22"/>
      <c r="BN17" s="22" t="s">
        <v>110</v>
      </c>
      <c r="BO17" s="22">
        <v>0.3</v>
      </c>
      <c r="BP17" s="22">
        <f t="shared" si="12"/>
        <v>0.3</v>
      </c>
      <c r="BQ17" s="22">
        <f t="shared" si="13"/>
        <v>0.3</v>
      </c>
      <c r="BR17" s="22">
        <f t="shared" si="14"/>
        <v>57.9849565217391</v>
      </c>
      <c r="BS17" s="22">
        <f t="shared" si="18"/>
        <v>39</v>
      </c>
      <c r="BT17" s="22">
        <f t="shared" si="19"/>
        <v>41</v>
      </c>
      <c r="BU17" s="22">
        <f t="shared" si="20"/>
        <v>275</v>
      </c>
    </row>
    <row r="18" spans="1:73" ht="14">
      <c r="A18" s="7" t="s">
        <v>105</v>
      </c>
      <c r="B18" s="7" t="s">
        <v>146</v>
      </c>
      <c r="C18" s="8" t="s">
        <v>147</v>
      </c>
      <c r="D18" s="9">
        <v>5.2439999999999998</v>
      </c>
      <c r="E18" s="22" t="s">
        <v>108</v>
      </c>
      <c r="F18" s="22">
        <v>0.5</v>
      </c>
      <c r="G18" s="23"/>
      <c r="H18" s="22"/>
      <c r="I18" s="22"/>
      <c r="J18" s="22"/>
      <c r="K18" s="22"/>
      <c r="L18" s="22"/>
      <c r="M18" s="22"/>
      <c r="N18" s="22"/>
      <c r="O18" s="22">
        <f t="shared" si="15"/>
        <v>0.5</v>
      </c>
      <c r="P18" s="22">
        <f t="shared" si="0"/>
        <v>5.7439999999999998</v>
      </c>
      <c r="Q18" s="29" t="s">
        <v>91</v>
      </c>
      <c r="R18" s="22">
        <v>1.2928599999999999</v>
      </c>
      <c r="S18" s="30">
        <f t="shared" si="1"/>
        <v>37.757159999999999</v>
      </c>
      <c r="T18" s="29">
        <v>92.5</v>
      </c>
      <c r="U18" s="33">
        <f t="shared" si="2"/>
        <v>4.625</v>
      </c>
      <c r="V18" s="22"/>
      <c r="W18" s="22"/>
      <c r="X18" s="22">
        <f t="shared" si="3"/>
        <v>4.625</v>
      </c>
      <c r="Y18" s="22"/>
      <c r="Z18" s="22"/>
      <c r="AA18" s="23">
        <v>2.5</v>
      </c>
      <c r="AB18" s="22">
        <f t="shared" si="16"/>
        <v>1.5</v>
      </c>
      <c r="AC18" s="22"/>
      <c r="AD18" s="22"/>
      <c r="AE18" s="22">
        <f t="shared" si="4"/>
        <v>1.5</v>
      </c>
      <c r="AF18" s="23">
        <v>0</v>
      </c>
      <c r="AG18" s="23">
        <v>23</v>
      </c>
      <c r="AH18" s="23">
        <v>0</v>
      </c>
      <c r="AI18" s="22">
        <f t="shared" si="17"/>
        <v>0</v>
      </c>
      <c r="AJ18" s="22">
        <v>0</v>
      </c>
      <c r="AK18" s="22">
        <v>14</v>
      </c>
      <c r="AL18" s="22">
        <f t="shared" si="5"/>
        <v>14</v>
      </c>
      <c r="AM18" s="22">
        <f t="shared" si="6"/>
        <v>0.28000000000000003</v>
      </c>
      <c r="AN18" s="22"/>
      <c r="AO18" s="22"/>
      <c r="AP18" s="22">
        <f t="shared" si="7"/>
        <v>0.28000000000000003</v>
      </c>
      <c r="AQ18" s="22"/>
      <c r="AR18" s="22"/>
      <c r="AS18" s="22">
        <f t="shared" si="8"/>
        <v>0.28000000000000003</v>
      </c>
      <c r="AT18" s="42"/>
      <c r="AU18" s="22"/>
      <c r="AV18" s="23"/>
      <c r="AW18" s="22"/>
      <c r="AX18" s="22">
        <f t="shared" si="9"/>
        <v>0</v>
      </c>
      <c r="AY18" s="23"/>
      <c r="AZ18" s="22"/>
      <c r="BA18" s="22"/>
      <c r="BB18" s="22"/>
      <c r="BC18" s="22">
        <f t="shared" si="10"/>
        <v>0</v>
      </c>
      <c r="BD18" s="22"/>
      <c r="BE18" s="22"/>
      <c r="BF18" s="22"/>
      <c r="BG18" s="22"/>
      <c r="BH18" s="22">
        <f t="shared" si="11"/>
        <v>0</v>
      </c>
      <c r="BI18" s="27" t="s">
        <v>148</v>
      </c>
      <c r="BJ18" s="27" t="s">
        <v>148</v>
      </c>
      <c r="BK18" s="27">
        <v>1</v>
      </c>
      <c r="BL18" s="46"/>
      <c r="BM18" s="22"/>
      <c r="BN18" s="22" t="s">
        <v>110</v>
      </c>
      <c r="BO18" s="22">
        <v>0.3</v>
      </c>
      <c r="BP18" s="22">
        <f t="shared" si="12"/>
        <v>1.3</v>
      </c>
      <c r="BQ18" s="22">
        <f t="shared" si="13"/>
        <v>1.3</v>
      </c>
      <c r="BR18" s="22">
        <f t="shared" si="14"/>
        <v>51.206159999999997</v>
      </c>
      <c r="BS18" s="22">
        <f t="shared" si="18"/>
        <v>73</v>
      </c>
      <c r="BT18" s="22">
        <f t="shared" si="19"/>
        <v>69</v>
      </c>
      <c r="BU18" s="22">
        <f t="shared" si="20"/>
        <v>398</v>
      </c>
    </row>
    <row r="19" spans="1:73" ht="14">
      <c r="A19" s="7" t="s">
        <v>105</v>
      </c>
      <c r="B19" s="7" t="s">
        <v>149</v>
      </c>
      <c r="C19" s="8" t="s">
        <v>150</v>
      </c>
      <c r="D19" s="9">
        <v>5.7690000000000001</v>
      </c>
      <c r="E19" s="22" t="s">
        <v>108</v>
      </c>
      <c r="F19" s="22">
        <v>0.5</v>
      </c>
      <c r="G19" s="23"/>
      <c r="H19" s="22"/>
      <c r="I19" s="27" t="s">
        <v>151</v>
      </c>
      <c r="J19" s="22">
        <v>0.25</v>
      </c>
      <c r="K19" s="22"/>
      <c r="L19" s="22"/>
      <c r="M19" s="22"/>
      <c r="N19" s="22"/>
      <c r="O19" s="22">
        <f t="shared" si="15"/>
        <v>0.75</v>
      </c>
      <c r="P19" s="22">
        <f t="shared" si="0"/>
        <v>6.5190000000000001</v>
      </c>
      <c r="Q19" s="29" t="s">
        <v>91</v>
      </c>
      <c r="R19" s="22">
        <v>3.17692</v>
      </c>
      <c r="S19" s="30">
        <f t="shared" si="1"/>
        <v>49.061520000000002</v>
      </c>
      <c r="T19" s="29">
        <v>60.5</v>
      </c>
      <c r="U19" s="33">
        <f t="shared" si="2"/>
        <v>3.0249999999999999</v>
      </c>
      <c r="V19" s="22"/>
      <c r="W19" s="22"/>
      <c r="X19" s="22">
        <f t="shared" si="3"/>
        <v>3.0249999999999999</v>
      </c>
      <c r="Y19" s="22"/>
      <c r="Z19" s="22"/>
      <c r="AA19" s="23">
        <v>0</v>
      </c>
      <c r="AB19" s="22">
        <f t="shared" si="16"/>
        <v>1</v>
      </c>
      <c r="AC19" s="22"/>
      <c r="AD19" s="22"/>
      <c r="AE19" s="22">
        <f t="shared" si="4"/>
        <v>1</v>
      </c>
      <c r="AF19" s="23">
        <v>11</v>
      </c>
      <c r="AG19" s="23">
        <v>23</v>
      </c>
      <c r="AH19" s="23">
        <v>0</v>
      </c>
      <c r="AI19" s="22">
        <f t="shared" si="17"/>
        <v>0.95652173913043503</v>
      </c>
      <c r="AJ19" s="22">
        <v>0</v>
      </c>
      <c r="AK19" s="22">
        <v>246.5</v>
      </c>
      <c r="AL19" s="22">
        <f t="shared" si="5"/>
        <v>246.5</v>
      </c>
      <c r="AM19" s="22">
        <f t="shared" si="6"/>
        <v>2</v>
      </c>
      <c r="AN19" s="27" t="s">
        <v>127</v>
      </c>
      <c r="AO19" s="22">
        <v>1.5</v>
      </c>
      <c r="AP19" s="22">
        <f t="shared" si="7"/>
        <v>3.5</v>
      </c>
      <c r="AQ19" s="22"/>
      <c r="AR19" s="22"/>
      <c r="AS19" s="22">
        <f t="shared" si="8"/>
        <v>4.4565217391304301</v>
      </c>
      <c r="AT19" s="42"/>
      <c r="AU19" s="22"/>
      <c r="AV19" s="23"/>
      <c r="AW19" s="22"/>
      <c r="AX19" s="22">
        <f t="shared" si="9"/>
        <v>0</v>
      </c>
      <c r="AY19" s="23"/>
      <c r="AZ19" s="22"/>
      <c r="BA19" s="22"/>
      <c r="BB19" s="22"/>
      <c r="BC19" s="22">
        <f t="shared" si="10"/>
        <v>0</v>
      </c>
      <c r="BD19" s="22"/>
      <c r="BE19" s="22"/>
      <c r="BF19" s="22"/>
      <c r="BG19" s="22"/>
      <c r="BH19" s="22">
        <f t="shared" si="11"/>
        <v>0</v>
      </c>
      <c r="BI19" s="27" t="s">
        <v>152</v>
      </c>
      <c r="BJ19" s="27" t="s">
        <v>152</v>
      </c>
      <c r="BK19" s="27">
        <v>1.5</v>
      </c>
      <c r="BL19" s="46"/>
      <c r="BM19" s="22"/>
      <c r="BN19" s="22" t="s">
        <v>132</v>
      </c>
      <c r="BO19" s="22">
        <v>0.35</v>
      </c>
      <c r="BP19" s="22">
        <f t="shared" si="12"/>
        <v>1.85</v>
      </c>
      <c r="BQ19" s="22">
        <f t="shared" si="13"/>
        <v>1.85</v>
      </c>
      <c r="BR19" s="22">
        <f t="shared" si="14"/>
        <v>65.912041739130402</v>
      </c>
      <c r="BS19" s="22">
        <f t="shared" si="18"/>
        <v>17</v>
      </c>
      <c r="BT19" s="22">
        <f t="shared" si="19"/>
        <v>15</v>
      </c>
      <c r="BU19" s="22">
        <f t="shared" si="20"/>
        <v>116</v>
      </c>
    </row>
    <row r="20" spans="1:73" ht="14">
      <c r="A20" s="7" t="s">
        <v>105</v>
      </c>
      <c r="B20" s="7" t="s">
        <v>153</v>
      </c>
      <c r="C20" s="8" t="s">
        <v>154</v>
      </c>
      <c r="D20" s="9">
        <v>5.6319999999999997</v>
      </c>
      <c r="E20" s="22" t="s">
        <v>108</v>
      </c>
      <c r="F20" s="22">
        <v>0.5</v>
      </c>
      <c r="G20" s="23"/>
      <c r="H20" s="22"/>
      <c r="I20" s="22"/>
      <c r="J20" s="22"/>
      <c r="K20" s="22"/>
      <c r="L20" s="22"/>
      <c r="M20" s="22"/>
      <c r="N20" s="22"/>
      <c r="O20" s="22">
        <f t="shared" si="15"/>
        <v>0.5</v>
      </c>
      <c r="P20" s="22">
        <f t="shared" si="0"/>
        <v>6.1319999999999997</v>
      </c>
      <c r="Q20" s="29" t="s">
        <v>91</v>
      </c>
      <c r="R20" s="22">
        <v>3.1209899999999999</v>
      </c>
      <c r="S20" s="30">
        <f t="shared" si="1"/>
        <v>48.725940000000001</v>
      </c>
      <c r="T20" s="29">
        <v>74.5</v>
      </c>
      <c r="U20" s="33">
        <f t="shared" si="2"/>
        <v>3.7250000000000001</v>
      </c>
      <c r="V20" s="22"/>
      <c r="W20" s="22"/>
      <c r="X20" s="22">
        <f t="shared" si="3"/>
        <v>3.7250000000000001</v>
      </c>
      <c r="Y20" s="22"/>
      <c r="Z20" s="22"/>
      <c r="AA20" s="23">
        <v>0</v>
      </c>
      <c r="AB20" s="22">
        <f t="shared" si="16"/>
        <v>1</v>
      </c>
      <c r="AC20" s="22"/>
      <c r="AD20" s="22"/>
      <c r="AE20" s="22">
        <f t="shared" si="4"/>
        <v>1</v>
      </c>
      <c r="AF20" s="23">
        <v>0</v>
      </c>
      <c r="AG20" s="23">
        <v>23</v>
      </c>
      <c r="AH20" s="23">
        <v>0</v>
      </c>
      <c r="AI20" s="22">
        <f t="shared" si="17"/>
        <v>0</v>
      </c>
      <c r="AJ20" s="22">
        <v>0</v>
      </c>
      <c r="AK20" s="22">
        <v>165</v>
      </c>
      <c r="AL20" s="22">
        <f t="shared" si="5"/>
        <v>165</v>
      </c>
      <c r="AM20" s="22">
        <f t="shared" si="6"/>
        <v>2</v>
      </c>
      <c r="AN20" s="22"/>
      <c r="AO20" s="22"/>
      <c r="AP20" s="22">
        <f t="shared" si="7"/>
        <v>2</v>
      </c>
      <c r="AQ20" s="22"/>
      <c r="AR20" s="22"/>
      <c r="AS20" s="22">
        <f t="shared" si="8"/>
        <v>2</v>
      </c>
      <c r="AT20" s="42" t="s">
        <v>155</v>
      </c>
      <c r="AU20" s="22">
        <v>0.4</v>
      </c>
      <c r="AV20" s="23"/>
      <c r="AW20" s="22"/>
      <c r="AX20" s="22">
        <f t="shared" si="9"/>
        <v>0.4</v>
      </c>
      <c r="AY20" s="23"/>
      <c r="AZ20" s="22"/>
      <c r="BA20" s="22"/>
      <c r="BB20" s="22"/>
      <c r="BC20" s="22">
        <f t="shared" si="10"/>
        <v>0.4</v>
      </c>
      <c r="BD20" s="22"/>
      <c r="BE20" s="22"/>
      <c r="BF20" s="22"/>
      <c r="BG20" s="22"/>
      <c r="BH20" s="22">
        <f t="shared" si="11"/>
        <v>0</v>
      </c>
      <c r="BI20" s="27"/>
      <c r="BJ20" s="27"/>
      <c r="BK20" s="27"/>
      <c r="BL20" s="46"/>
      <c r="BM20" s="22"/>
      <c r="BN20" s="22" t="s">
        <v>132</v>
      </c>
      <c r="BO20" s="22">
        <v>0.35</v>
      </c>
      <c r="BP20" s="22">
        <f t="shared" si="12"/>
        <v>0.35</v>
      </c>
      <c r="BQ20" s="22">
        <f t="shared" si="13"/>
        <v>0.75</v>
      </c>
      <c r="BR20" s="22">
        <f t="shared" si="14"/>
        <v>62.332940000000001</v>
      </c>
      <c r="BS20" s="22">
        <f t="shared" si="18"/>
        <v>21</v>
      </c>
      <c r="BT20" s="22">
        <f t="shared" si="19"/>
        <v>21</v>
      </c>
      <c r="BU20" s="22">
        <f t="shared" si="20"/>
        <v>164</v>
      </c>
    </row>
    <row r="21" spans="1:73" ht="14">
      <c r="A21" s="7" t="s">
        <v>105</v>
      </c>
      <c r="B21" s="7" t="s">
        <v>156</v>
      </c>
      <c r="C21" s="8" t="s">
        <v>157</v>
      </c>
      <c r="D21" s="9">
        <v>5.3949999999999996</v>
      </c>
      <c r="E21" s="22" t="s">
        <v>108</v>
      </c>
      <c r="F21" s="22">
        <v>0.5</v>
      </c>
      <c r="G21" s="23"/>
      <c r="H21" s="22"/>
      <c r="I21" s="22"/>
      <c r="J21" s="22"/>
      <c r="K21" s="22"/>
      <c r="L21" s="22"/>
      <c r="M21" s="22"/>
      <c r="N21" s="22"/>
      <c r="O21" s="22">
        <f t="shared" si="15"/>
        <v>0.5</v>
      </c>
      <c r="P21" s="22">
        <f t="shared" si="0"/>
        <v>5.8949999999999996</v>
      </c>
      <c r="Q21" s="29" t="s">
        <v>91</v>
      </c>
      <c r="R21" s="22">
        <v>2.3092299999999999</v>
      </c>
      <c r="S21" s="30">
        <f t="shared" si="1"/>
        <v>43.855379999999997</v>
      </c>
      <c r="T21" s="29">
        <v>63</v>
      </c>
      <c r="U21" s="33">
        <f t="shared" si="2"/>
        <v>3.15</v>
      </c>
      <c r="V21" s="22"/>
      <c r="W21" s="22"/>
      <c r="X21" s="22">
        <f t="shared" si="3"/>
        <v>3.15</v>
      </c>
      <c r="Y21" s="22"/>
      <c r="Z21" s="22"/>
      <c r="AA21" s="23">
        <v>4.5</v>
      </c>
      <c r="AB21" s="22">
        <f t="shared" si="16"/>
        <v>1.9</v>
      </c>
      <c r="AC21" s="22"/>
      <c r="AD21" s="22"/>
      <c r="AE21" s="22">
        <f t="shared" si="4"/>
        <v>1.9</v>
      </c>
      <c r="AF21" s="23">
        <v>2</v>
      </c>
      <c r="AG21" s="23">
        <v>23</v>
      </c>
      <c r="AH21" s="23">
        <v>0</v>
      </c>
      <c r="AI21" s="22">
        <f t="shared" si="17"/>
        <v>0.173913043478261</v>
      </c>
      <c r="AJ21" s="22">
        <v>0</v>
      </c>
      <c r="AK21" s="22"/>
      <c r="AL21" s="22">
        <f t="shared" si="5"/>
        <v>0</v>
      </c>
      <c r="AM21" s="22">
        <f t="shared" si="6"/>
        <v>0</v>
      </c>
      <c r="AN21" s="22"/>
      <c r="AO21" s="22"/>
      <c r="AP21" s="22">
        <f t="shared" si="7"/>
        <v>0</v>
      </c>
      <c r="AQ21" s="22"/>
      <c r="AR21" s="22"/>
      <c r="AS21" s="22">
        <f t="shared" si="8"/>
        <v>0.173913043478261</v>
      </c>
      <c r="AT21" s="42"/>
      <c r="AU21" s="22"/>
      <c r="AV21" s="23"/>
      <c r="AW21" s="22"/>
      <c r="AX21" s="22">
        <f t="shared" si="9"/>
        <v>0</v>
      </c>
      <c r="AY21" s="23"/>
      <c r="AZ21" s="22"/>
      <c r="BA21" s="22"/>
      <c r="BB21" s="22"/>
      <c r="BC21" s="22">
        <f t="shared" si="10"/>
        <v>0</v>
      </c>
      <c r="BD21" s="22"/>
      <c r="BE21" s="22"/>
      <c r="BF21" s="22"/>
      <c r="BG21" s="22"/>
      <c r="BH21" s="22">
        <f t="shared" si="11"/>
        <v>0</v>
      </c>
      <c r="BI21" s="27"/>
      <c r="BJ21" s="27"/>
      <c r="BK21" s="27"/>
      <c r="BL21" s="46"/>
      <c r="BM21" s="22"/>
      <c r="BN21" s="22" t="s">
        <v>110</v>
      </c>
      <c r="BO21" s="22">
        <v>0.3</v>
      </c>
      <c r="BP21" s="22">
        <f t="shared" si="12"/>
        <v>0.3</v>
      </c>
      <c r="BQ21" s="22">
        <f t="shared" si="13"/>
        <v>0.3</v>
      </c>
      <c r="BR21" s="22">
        <f t="shared" si="14"/>
        <v>55.274293043478302</v>
      </c>
      <c r="BS21" s="22">
        <f t="shared" si="18"/>
        <v>53</v>
      </c>
      <c r="BT21" s="22">
        <f t="shared" si="19"/>
        <v>56</v>
      </c>
      <c r="BU21" s="22">
        <f t="shared" si="20"/>
        <v>343</v>
      </c>
    </row>
    <row r="22" spans="1:73" ht="14">
      <c r="A22" s="7" t="s">
        <v>105</v>
      </c>
      <c r="B22" s="7" t="s">
        <v>158</v>
      </c>
      <c r="C22" s="8" t="s">
        <v>159</v>
      </c>
      <c r="D22" s="9">
        <v>5.8849999999999998</v>
      </c>
      <c r="E22" s="22" t="s">
        <v>108</v>
      </c>
      <c r="F22" s="22">
        <v>0.5</v>
      </c>
      <c r="G22" s="23"/>
      <c r="H22" s="22"/>
      <c r="I22" s="27" t="s">
        <v>160</v>
      </c>
      <c r="J22" s="22">
        <v>0.5</v>
      </c>
      <c r="K22" s="22"/>
      <c r="L22" s="22"/>
      <c r="M22" s="22"/>
      <c r="N22" s="22"/>
      <c r="O22" s="22">
        <f t="shared" si="15"/>
        <v>1</v>
      </c>
      <c r="P22" s="22">
        <f t="shared" si="0"/>
        <v>6.8849999999999998</v>
      </c>
      <c r="Q22" s="29" t="s">
        <v>91</v>
      </c>
      <c r="R22" s="22">
        <v>2.3907699999999998</v>
      </c>
      <c r="S22" s="30">
        <f t="shared" si="1"/>
        <v>44.344619999999999</v>
      </c>
      <c r="T22" s="29">
        <v>66.5</v>
      </c>
      <c r="U22" s="33">
        <f t="shared" si="2"/>
        <v>3.3250000000000002</v>
      </c>
      <c r="V22" s="22"/>
      <c r="W22" s="22"/>
      <c r="X22" s="22">
        <f t="shared" si="3"/>
        <v>3.3250000000000002</v>
      </c>
      <c r="Y22" s="22"/>
      <c r="Z22" s="22"/>
      <c r="AA22" s="23">
        <v>4.05</v>
      </c>
      <c r="AB22" s="22">
        <f t="shared" si="16"/>
        <v>1.81</v>
      </c>
      <c r="AC22" s="22"/>
      <c r="AD22" s="22"/>
      <c r="AE22" s="22">
        <f t="shared" si="4"/>
        <v>1.81</v>
      </c>
      <c r="AF22" s="23">
        <v>12</v>
      </c>
      <c r="AG22" s="23">
        <v>23</v>
      </c>
      <c r="AH22" s="23">
        <v>0</v>
      </c>
      <c r="AI22" s="22">
        <f t="shared" si="17"/>
        <v>1.0434782608695701</v>
      </c>
      <c r="AJ22" s="22">
        <v>0</v>
      </c>
      <c r="AK22" s="22">
        <v>442</v>
      </c>
      <c r="AL22" s="22">
        <f t="shared" si="5"/>
        <v>442</v>
      </c>
      <c r="AM22" s="22">
        <f t="shared" si="6"/>
        <v>2</v>
      </c>
      <c r="AN22" s="22" t="s">
        <v>161</v>
      </c>
      <c r="AO22" s="22">
        <v>2</v>
      </c>
      <c r="AP22" s="22">
        <f t="shared" si="7"/>
        <v>4</v>
      </c>
      <c r="AQ22" s="22"/>
      <c r="AR22" s="22"/>
      <c r="AS22" s="22">
        <f t="shared" si="8"/>
        <v>5</v>
      </c>
      <c r="AT22" s="43" t="s">
        <v>162</v>
      </c>
      <c r="AU22" s="22">
        <v>0.4</v>
      </c>
      <c r="AV22" s="23"/>
      <c r="AW22" s="22"/>
      <c r="AX22" s="22">
        <f t="shared" si="9"/>
        <v>0.4</v>
      </c>
      <c r="AY22" s="23"/>
      <c r="AZ22" s="22"/>
      <c r="BA22" s="22"/>
      <c r="BB22" s="22"/>
      <c r="BC22" s="22">
        <f t="shared" si="10"/>
        <v>0.4</v>
      </c>
      <c r="BD22" s="27" t="s">
        <v>163</v>
      </c>
      <c r="BE22" s="22">
        <v>0.4</v>
      </c>
      <c r="BF22" s="27" t="s">
        <v>164</v>
      </c>
      <c r="BG22" s="22">
        <v>0.5</v>
      </c>
      <c r="BH22" s="22">
        <f t="shared" si="11"/>
        <v>0.9</v>
      </c>
      <c r="BI22" s="27" t="s">
        <v>165</v>
      </c>
      <c r="BJ22" s="27" t="s">
        <v>165</v>
      </c>
      <c r="BK22" s="27">
        <v>4.8</v>
      </c>
      <c r="BL22" s="46" t="s">
        <v>166</v>
      </c>
      <c r="BM22" s="22">
        <v>0.5</v>
      </c>
      <c r="BN22" s="22" t="s">
        <v>132</v>
      </c>
      <c r="BO22" s="22">
        <v>0.35</v>
      </c>
      <c r="BP22" s="22">
        <f t="shared" si="12"/>
        <v>5.65</v>
      </c>
      <c r="BQ22" s="22">
        <f t="shared" si="13"/>
        <v>6.95</v>
      </c>
      <c r="BR22" s="22">
        <f t="shared" si="14"/>
        <v>68.314620000000005</v>
      </c>
      <c r="BS22" s="22">
        <f t="shared" si="18"/>
        <v>48</v>
      </c>
      <c r="BT22" s="22">
        <f t="shared" si="19"/>
        <v>13</v>
      </c>
      <c r="BU22" s="22">
        <f t="shared" si="20"/>
        <v>92</v>
      </c>
    </row>
    <row r="23" spans="1:73" ht="14">
      <c r="A23" s="7" t="s">
        <v>105</v>
      </c>
      <c r="B23" s="7" t="s">
        <v>167</v>
      </c>
      <c r="C23" s="8" t="s">
        <v>168</v>
      </c>
      <c r="D23" s="9">
        <v>5.5540000000000003</v>
      </c>
      <c r="E23" s="22" t="s">
        <v>108</v>
      </c>
      <c r="F23" s="22">
        <v>0.5</v>
      </c>
      <c r="G23" s="23"/>
      <c r="H23" s="22"/>
      <c r="I23" s="22"/>
      <c r="J23" s="22"/>
      <c r="K23" s="22"/>
      <c r="L23" s="22"/>
      <c r="M23" s="22"/>
      <c r="N23" s="22"/>
      <c r="O23" s="22">
        <f t="shared" si="15"/>
        <v>0.5</v>
      </c>
      <c r="P23" s="22">
        <f t="shared" si="0"/>
        <v>6.0540000000000003</v>
      </c>
      <c r="Q23" s="29" t="s">
        <v>91</v>
      </c>
      <c r="R23" s="22">
        <v>2.2348499999999998</v>
      </c>
      <c r="S23" s="30">
        <f t="shared" si="1"/>
        <v>43.409100000000002</v>
      </c>
      <c r="T23" s="29">
        <v>75.5</v>
      </c>
      <c r="U23" s="33">
        <f t="shared" si="2"/>
        <v>3.7749999999999999</v>
      </c>
      <c r="V23" s="22"/>
      <c r="W23" s="22"/>
      <c r="X23" s="22">
        <f t="shared" si="3"/>
        <v>3.7749999999999999</v>
      </c>
      <c r="Y23" s="22"/>
      <c r="Z23" s="22"/>
      <c r="AA23" s="23">
        <v>3</v>
      </c>
      <c r="AB23" s="22">
        <f t="shared" si="16"/>
        <v>1.6</v>
      </c>
      <c r="AC23" s="22"/>
      <c r="AD23" s="22"/>
      <c r="AE23" s="22">
        <f t="shared" si="4"/>
        <v>1.6</v>
      </c>
      <c r="AF23" s="23">
        <v>7</v>
      </c>
      <c r="AG23" s="23">
        <v>23</v>
      </c>
      <c r="AH23" s="23">
        <v>0</v>
      </c>
      <c r="AI23" s="22">
        <f t="shared" si="17"/>
        <v>0.60869565217391297</v>
      </c>
      <c r="AJ23" s="22">
        <v>0</v>
      </c>
      <c r="AK23" s="22"/>
      <c r="AL23" s="22">
        <f t="shared" si="5"/>
        <v>0</v>
      </c>
      <c r="AM23" s="22">
        <f t="shared" si="6"/>
        <v>0</v>
      </c>
      <c r="AN23" s="22"/>
      <c r="AO23" s="22"/>
      <c r="AP23" s="22">
        <f t="shared" si="7"/>
        <v>0</v>
      </c>
      <c r="AQ23" s="22"/>
      <c r="AR23" s="22"/>
      <c r="AS23" s="22">
        <f t="shared" si="8"/>
        <v>0.60869565217391297</v>
      </c>
      <c r="AT23" s="42"/>
      <c r="AU23" s="22"/>
      <c r="AV23" s="23"/>
      <c r="AW23" s="22"/>
      <c r="AX23" s="22">
        <f t="shared" si="9"/>
        <v>0</v>
      </c>
      <c r="AY23" s="23"/>
      <c r="AZ23" s="22"/>
      <c r="BA23" s="22"/>
      <c r="BB23" s="22"/>
      <c r="BC23" s="22">
        <f t="shared" si="10"/>
        <v>0</v>
      </c>
      <c r="BD23" s="22"/>
      <c r="BE23" s="22"/>
      <c r="BF23" s="22"/>
      <c r="BG23" s="22"/>
      <c r="BH23" s="22">
        <f t="shared" si="11"/>
        <v>0</v>
      </c>
      <c r="BI23" s="27"/>
      <c r="BJ23" s="27"/>
      <c r="BK23" s="27"/>
      <c r="BL23" s="46"/>
      <c r="BM23" s="22"/>
      <c r="BN23" s="22" t="s">
        <v>110</v>
      </c>
      <c r="BO23" s="22">
        <v>0.3</v>
      </c>
      <c r="BP23" s="22">
        <f t="shared" si="12"/>
        <v>0.3</v>
      </c>
      <c r="BQ23" s="22">
        <f t="shared" si="13"/>
        <v>0.3</v>
      </c>
      <c r="BR23" s="22">
        <f t="shared" si="14"/>
        <v>55.746795652173901</v>
      </c>
      <c r="BS23" s="22">
        <f t="shared" si="18"/>
        <v>57</v>
      </c>
      <c r="BT23" s="22">
        <f t="shared" si="19"/>
        <v>52</v>
      </c>
      <c r="BU23" s="22">
        <f t="shared" si="20"/>
        <v>332</v>
      </c>
    </row>
    <row r="24" spans="1:73" ht="14">
      <c r="A24" s="7" t="s">
        <v>105</v>
      </c>
      <c r="B24" s="7" t="s">
        <v>169</v>
      </c>
      <c r="C24" s="8" t="s">
        <v>170</v>
      </c>
      <c r="D24" s="9">
        <v>5.8849999999999998</v>
      </c>
      <c r="E24" s="22" t="s">
        <v>108</v>
      </c>
      <c r="F24" s="22">
        <v>0.5</v>
      </c>
      <c r="G24" s="23"/>
      <c r="H24" s="22"/>
      <c r="I24" s="22"/>
      <c r="J24" s="22"/>
      <c r="K24" s="22"/>
      <c r="L24" s="22"/>
      <c r="M24" s="22"/>
      <c r="N24" s="22"/>
      <c r="O24" s="22">
        <f t="shared" si="15"/>
        <v>0.5</v>
      </c>
      <c r="P24" s="22">
        <f t="shared" si="0"/>
        <v>6.3849999999999998</v>
      </c>
      <c r="Q24" s="29" t="s">
        <v>91</v>
      </c>
      <c r="R24" s="22">
        <v>2.7692299999999999</v>
      </c>
      <c r="S24" s="30">
        <f t="shared" si="1"/>
        <v>46.615380000000002</v>
      </c>
      <c r="T24" s="29">
        <v>66.5</v>
      </c>
      <c r="U24" s="33">
        <f t="shared" si="2"/>
        <v>3.3250000000000002</v>
      </c>
      <c r="V24" s="22"/>
      <c r="W24" s="22"/>
      <c r="X24" s="22">
        <f t="shared" si="3"/>
        <v>3.3250000000000002</v>
      </c>
      <c r="Y24" s="22"/>
      <c r="Z24" s="22"/>
      <c r="AA24" s="23">
        <v>0</v>
      </c>
      <c r="AB24" s="22">
        <f t="shared" si="16"/>
        <v>1</v>
      </c>
      <c r="AC24" s="22"/>
      <c r="AD24" s="22"/>
      <c r="AE24" s="22">
        <f t="shared" si="4"/>
        <v>1</v>
      </c>
      <c r="AF24" s="23">
        <v>0</v>
      </c>
      <c r="AG24" s="23">
        <v>23</v>
      </c>
      <c r="AH24" s="23">
        <v>0</v>
      </c>
      <c r="AI24" s="22">
        <f t="shared" si="17"/>
        <v>0</v>
      </c>
      <c r="AJ24" s="22">
        <v>0</v>
      </c>
      <c r="AK24" s="22"/>
      <c r="AL24" s="22">
        <f t="shared" si="5"/>
        <v>0</v>
      </c>
      <c r="AM24" s="22">
        <f t="shared" si="6"/>
        <v>0</v>
      </c>
      <c r="AN24" s="22"/>
      <c r="AO24" s="22"/>
      <c r="AP24" s="22">
        <f t="shared" si="7"/>
        <v>0</v>
      </c>
      <c r="AQ24" s="22"/>
      <c r="AR24" s="22"/>
      <c r="AS24" s="22">
        <f t="shared" si="8"/>
        <v>0</v>
      </c>
      <c r="AT24" s="42"/>
      <c r="AU24" s="22"/>
      <c r="AV24" s="23"/>
      <c r="AW24" s="22"/>
      <c r="AX24" s="22">
        <f t="shared" si="9"/>
        <v>0</v>
      </c>
      <c r="AY24" s="23"/>
      <c r="AZ24" s="22"/>
      <c r="BA24" s="22"/>
      <c r="BB24" s="22"/>
      <c r="BC24" s="22">
        <f t="shared" si="10"/>
        <v>0</v>
      </c>
      <c r="BD24" s="22"/>
      <c r="BE24" s="22"/>
      <c r="BF24" s="22"/>
      <c r="BG24" s="22"/>
      <c r="BH24" s="22">
        <f t="shared" si="11"/>
        <v>0</v>
      </c>
      <c r="BI24" s="27" t="s">
        <v>171</v>
      </c>
      <c r="BJ24" s="27" t="s">
        <v>171</v>
      </c>
      <c r="BK24" s="27">
        <v>1.5</v>
      </c>
      <c r="BL24" s="46"/>
      <c r="BM24" s="22"/>
      <c r="BN24" s="22" t="s">
        <v>110</v>
      </c>
      <c r="BO24" s="22">
        <v>0.3</v>
      </c>
      <c r="BP24" s="22">
        <f t="shared" si="12"/>
        <v>1.8</v>
      </c>
      <c r="BQ24" s="22">
        <f t="shared" si="13"/>
        <v>1.8</v>
      </c>
      <c r="BR24" s="22">
        <f t="shared" si="14"/>
        <v>59.12538</v>
      </c>
      <c r="BS24" s="22">
        <f t="shared" si="18"/>
        <v>37</v>
      </c>
      <c r="BT24" s="22">
        <f t="shared" si="19"/>
        <v>33</v>
      </c>
      <c r="BU24" s="22">
        <f t="shared" si="20"/>
        <v>243</v>
      </c>
    </row>
    <row r="25" spans="1:73" ht="14">
      <c r="A25" s="7" t="s">
        <v>105</v>
      </c>
      <c r="B25" s="7" t="s">
        <v>172</v>
      </c>
      <c r="C25" s="8" t="s">
        <v>173</v>
      </c>
      <c r="D25" s="9">
        <v>5.6909999999999998</v>
      </c>
      <c r="E25" s="22" t="s">
        <v>108</v>
      </c>
      <c r="F25" s="22">
        <v>0.5</v>
      </c>
      <c r="G25" s="23"/>
      <c r="H25" s="22"/>
      <c r="I25" s="22"/>
      <c r="J25" s="22"/>
      <c r="K25" s="22"/>
      <c r="L25" s="22"/>
      <c r="M25" s="22"/>
      <c r="N25" s="22"/>
      <c r="O25" s="22">
        <f t="shared" si="15"/>
        <v>0.5</v>
      </c>
      <c r="P25" s="22">
        <f t="shared" si="0"/>
        <v>6.1909999999999998</v>
      </c>
      <c r="Q25" s="29" t="s">
        <v>91</v>
      </c>
      <c r="R25" s="22">
        <v>3.8781300000000001</v>
      </c>
      <c r="S25" s="30">
        <f t="shared" si="1"/>
        <v>53.26878</v>
      </c>
      <c r="T25" s="29">
        <v>73.5</v>
      </c>
      <c r="U25" s="33">
        <f t="shared" si="2"/>
        <v>3.6749999999999998</v>
      </c>
      <c r="V25" s="22"/>
      <c r="W25" s="22"/>
      <c r="X25" s="22">
        <f t="shared" si="3"/>
        <v>3.6749999999999998</v>
      </c>
      <c r="Y25" s="22"/>
      <c r="Z25" s="22"/>
      <c r="AA25" s="23">
        <v>3.7</v>
      </c>
      <c r="AB25" s="22">
        <f t="shared" si="16"/>
        <v>1.74</v>
      </c>
      <c r="AC25" s="22"/>
      <c r="AD25" s="22"/>
      <c r="AE25" s="22">
        <f t="shared" si="4"/>
        <v>1.74</v>
      </c>
      <c r="AF25" s="23">
        <v>8</v>
      </c>
      <c r="AG25" s="23">
        <v>23</v>
      </c>
      <c r="AH25" s="23">
        <v>0</v>
      </c>
      <c r="AI25" s="22">
        <f t="shared" si="17"/>
        <v>0.69565217391304301</v>
      </c>
      <c r="AJ25" s="22">
        <v>0</v>
      </c>
      <c r="AK25" s="22"/>
      <c r="AL25" s="22">
        <f t="shared" si="5"/>
        <v>0</v>
      </c>
      <c r="AM25" s="22">
        <f t="shared" si="6"/>
        <v>0</v>
      </c>
      <c r="AN25" s="22"/>
      <c r="AO25" s="22"/>
      <c r="AP25" s="22">
        <f t="shared" si="7"/>
        <v>0</v>
      </c>
      <c r="AQ25" s="22"/>
      <c r="AR25" s="22"/>
      <c r="AS25" s="22">
        <f t="shared" si="8"/>
        <v>0.69565217391304301</v>
      </c>
      <c r="AT25" s="42"/>
      <c r="AU25" s="22"/>
      <c r="AV25" s="23"/>
      <c r="AW25" s="22"/>
      <c r="AX25" s="22">
        <f t="shared" si="9"/>
        <v>0</v>
      </c>
      <c r="AY25" s="23"/>
      <c r="AZ25" s="22"/>
      <c r="BA25" s="22"/>
      <c r="BB25" s="22"/>
      <c r="BC25" s="22">
        <f t="shared" si="10"/>
        <v>0</v>
      </c>
      <c r="BD25" s="22"/>
      <c r="BE25" s="22"/>
      <c r="BF25" s="22"/>
      <c r="BG25" s="22"/>
      <c r="BH25" s="22">
        <f t="shared" si="11"/>
        <v>0</v>
      </c>
      <c r="BI25" s="27"/>
      <c r="BJ25" s="27"/>
      <c r="BK25" s="27"/>
      <c r="BL25" s="46"/>
      <c r="BM25" s="22"/>
      <c r="BN25" s="22" t="s">
        <v>110</v>
      </c>
      <c r="BO25" s="22">
        <v>0.3</v>
      </c>
      <c r="BP25" s="22">
        <f t="shared" si="12"/>
        <v>0.3</v>
      </c>
      <c r="BQ25" s="22">
        <f t="shared" si="13"/>
        <v>0.3</v>
      </c>
      <c r="BR25" s="22">
        <f t="shared" si="14"/>
        <v>65.870432173913002</v>
      </c>
      <c r="BS25" s="22">
        <f t="shared" si="18"/>
        <v>5</v>
      </c>
      <c r="BT25" s="22">
        <f t="shared" si="19"/>
        <v>16</v>
      </c>
      <c r="BU25" s="22">
        <f t="shared" si="20"/>
        <v>118</v>
      </c>
    </row>
    <row r="26" spans="1:73" ht="14">
      <c r="A26" s="7" t="s">
        <v>105</v>
      </c>
      <c r="B26" s="7" t="s">
        <v>174</v>
      </c>
      <c r="C26" s="8" t="s">
        <v>175</v>
      </c>
      <c r="D26" s="9">
        <v>5.8849999999999998</v>
      </c>
      <c r="E26" s="22" t="s">
        <v>108</v>
      </c>
      <c r="F26" s="22">
        <v>0.5</v>
      </c>
      <c r="G26" s="23"/>
      <c r="H26" s="22"/>
      <c r="I26" s="22"/>
      <c r="J26" s="22"/>
      <c r="K26" s="22"/>
      <c r="L26" s="22"/>
      <c r="M26" s="22"/>
      <c r="N26" s="22"/>
      <c r="O26" s="22">
        <f t="shared" si="15"/>
        <v>0.5</v>
      </c>
      <c r="P26" s="22">
        <f t="shared" si="0"/>
        <v>6.3849999999999998</v>
      </c>
      <c r="Q26" s="29" t="s">
        <v>91</v>
      </c>
      <c r="R26" s="22">
        <v>2.8169200000000001</v>
      </c>
      <c r="S26" s="30">
        <f t="shared" si="1"/>
        <v>46.901519999999998</v>
      </c>
      <c r="T26" s="29">
        <v>75</v>
      </c>
      <c r="U26" s="33">
        <f t="shared" si="2"/>
        <v>3.75</v>
      </c>
      <c r="V26" s="22"/>
      <c r="W26" s="22"/>
      <c r="X26" s="22">
        <f t="shared" si="3"/>
        <v>3.75</v>
      </c>
      <c r="Y26" s="22"/>
      <c r="Z26" s="22"/>
      <c r="AA26" s="23">
        <v>4.5999999999999996</v>
      </c>
      <c r="AB26" s="22">
        <f t="shared" si="16"/>
        <v>1.92</v>
      </c>
      <c r="AC26" s="22"/>
      <c r="AD26" s="22"/>
      <c r="AE26" s="22">
        <f t="shared" si="4"/>
        <v>1.92</v>
      </c>
      <c r="AF26" s="23">
        <v>6</v>
      </c>
      <c r="AG26" s="23">
        <v>23</v>
      </c>
      <c r="AH26" s="23">
        <v>0</v>
      </c>
      <c r="AI26" s="22">
        <f t="shared" si="17"/>
        <v>0.52173913043478304</v>
      </c>
      <c r="AJ26" s="22">
        <v>0</v>
      </c>
      <c r="AK26" s="22">
        <v>173.5</v>
      </c>
      <c r="AL26" s="22">
        <f t="shared" si="5"/>
        <v>173.5</v>
      </c>
      <c r="AM26" s="22">
        <f t="shared" si="6"/>
        <v>2</v>
      </c>
      <c r="AN26" s="22" t="s">
        <v>176</v>
      </c>
      <c r="AO26" s="22">
        <v>1</v>
      </c>
      <c r="AP26" s="22">
        <f t="shared" si="7"/>
        <v>3</v>
      </c>
      <c r="AQ26" s="22"/>
      <c r="AR26" s="22"/>
      <c r="AS26" s="22">
        <f t="shared" si="8"/>
        <v>3.52173913043478</v>
      </c>
      <c r="AT26" s="43" t="s">
        <v>162</v>
      </c>
      <c r="AU26" s="22">
        <v>0.4</v>
      </c>
      <c r="AV26" s="23"/>
      <c r="AW26" s="22"/>
      <c r="AX26" s="22">
        <f t="shared" si="9"/>
        <v>0.4</v>
      </c>
      <c r="AY26" s="23"/>
      <c r="AZ26" s="22"/>
      <c r="BA26" s="22"/>
      <c r="BB26" s="22"/>
      <c r="BC26" s="22">
        <f t="shared" si="10"/>
        <v>0.4</v>
      </c>
      <c r="BD26" s="22" t="s">
        <v>177</v>
      </c>
      <c r="BE26" s="22">
        <v>0.2</v>
      </c>
      <c r="BF26" s="22"/>
      <c r="BG26" s="22"/>
      <c r="BH26" s="22">
        <f t="shared" si="11"/>
        <v>0.2</v>
      </c>
      <c r="BI26" s="27" t="s">
        <v>178</v>
      </c>
      <c r="BJ26" s="27" t="s">
        <v>178</v>
      </c>
      <c r="BK26" s="27">
        <v>5</v>
      </c>
      <c r="BL26" s="46" t="s">
        <v>166</v>
      </c>
      <c r="BM26" s="22">
        <v>0.5</v>
      </c>
      <c r="BN26" s="22" t="s">
        <v>132</v>
      </c>
      <c r="BO26" s="22">
        <v>0.35</v>
      </c>
      <c r="BP26" s="22">
        <f t="shared" si="12"/>
        <v>5.85</v>
      </c>
      <c r="BQ26" s="22">
        <f t="shared" si="13"/>
        <v>6.45</v>
      </c>
      <c r="BR26" s="22">
        <f t="shared" si="14"/>
        <v>68.928259130434796</v>
      </c>
      <c r="BS26" s="22">
        <f t="shared" si="18"/>
        <v>35</v>
      </c>
      <c r="BT26" s="22">
        <f t="shared" si="19"/>
        <v>11</v>
      </c>
      <c r="BU26" s="22">
        <f t="shared" si="20"/>
        <v>77</v>
      </c>
    </row>
    <row r="27" spans="1:73" ht="14">
      <c r="A27" s="7" t="s">
        <v>105</v>
      </c>
      <c r="B27" s="7" t="s">
        <v>179</v>
      </c>
      <c r="C27" s="8" t="s">
        <v>180</v>
      </c>
      <c r="D27" s="9">
        <v>5.7</v>
      </c>
      <c r="E27" s="22" t="s">
        <v>108</v>
      </c>
      <c r="F27" s="22">
        <v>0.5</v>
      </c>
      <c r="G27" s="23"/>
      <c r="H27" s="22"/>
      <c r="I27" s="22"/>
      <c r="J27" s="22"/>
      <c r="K27" s="22"/>
      <c r="L27" s="22"/>
      <c r="M27" s="22"/>
      <c r="N27" s="22"/>
      <c r="O27" s="22">
        <f t="shared" si="15"/>
        <v>0.5</v>
      </c>
      <c r="P27" s="22">
        <f t="shared" si="0"/>
        <v>6.2</v>
      </c>
      <c r="Q27" s="29" t="s">
        <v>91</v>
      </c>
      <c r="R27" s="22">
        <v>2.91594</v>
      </c>
      <c r="S27" s="30">
        <f t="shared" si="1"/>
        <v>47.495640000000002</v>
      </c>
      <c r="T27" s="29">
        <v>60</v>
      </c>
      <c r="U27" s="33">
        <f t="shared" si="2"/>
        <v>3</v>
      </c>
      <c r="V27" s="22"/>
      <c r="W27" s="22"/>
      <c r="X27" s="22">
        <f t="shared" si="3"/>
        <v>3</v>
      </c>
      <c r="Y27" s="22"/>
      <c r="Z27" s="22"/>
      <c r="AA27" s="23">
        <v>3.2330000000000001</v>
      </c>
      <c r="AB27" s="22">
        <f t="shared" si="16"/>
        <v>1.6466000000000001</v>
      </c>
      <c r="AC27" s="22"/>
      <c r="AD27" s="22"/>
      <c r="AE27" s="22">
        <f t="shared" si="4"/>
        <v>1.6466000000000001</v>
      </c>
      <c r="AF27" s="23">
        <v>4</v>
      </c>
      <c r="AG27" s="23">
        <v>23</v>
      </c>
      <c r="AH27" s="23">
        <v>0</v>
      </c>
      <c r="AI27" s="22">
        <f t="shared" si="17"/>
        <v>0.34782608695652201</v>
      </c>
      <c r="AJ27" s="22">
        <v>0</v>
      </c>
      <c r="AK27" s="22">
        <v>21</v>
      </c>
      <c r="AL27" s="22">
        <f t="shared" si="5"/>
        <v>21</v>
      </c>
      <c r="AM27" s="22">
        <f t="shared" si="6"/>
        <v>0.42</v>
      </c>
      <c r="AN27" s="22"/>
      <c r="AO27" s="22"/>
      <c r="AP27" s="22">
        <f t="shared" si="7"/>
        <v>0.42</v>
      </c>
      <c r="AQ27" s="22"/>
      <c r="AR27" s="22"/>
      <c r="AS27" s="22">
        <f t="shared" si="8"/>
        <v>0.76782608695652199</v>
      </c>
      <c r="AT27" s="42"/>
      <c r="AU27" s="22"/>
      <c r="AV27" s="23"/>
      <c r="AW27" s="22"/>
      <c r="AX27" s="22">
        <f t="shared" si="9"/>
        <v>0</v>
      </c>
      <c r="AY27" s="23"/>
      <c r="AZ27" s="22"/>
      <c r="BA27" s="22"/>
      <c r="BB27" s="22"/>
      <c r="BC27" s="22">
        <f t="shared" si="10"/>
        <v>0</v>
      </c>
      <c r="BD27" s="22"/>
      <c r="BE27" s="22"/>
      <c r="BF27" s="22"/>
      <c r="BG27" s="22"/>
      <c r="BH27" s="22">
        <f t="shared" si="11"/>
        <v>0</v>
      </c>
      <c r="BI27" s="27"/>
      <c r="BJ27" s="27"/>
      <c r="BK27" s="27"/>
      <c r="BL27" s="46"/>
      <c r="BM27" s="22"/>
      <c r="BN27" s="22" t="s">
        <v>110</v>
      </c>
      <c r="BO27" s="22">
        <v>0.3</v>
      </c>
      <c r="BP27" s="22">
        <f t="shared" si="12"/>
        <v>0.3</v>
      </c>
      <c r="BQ27" s="22">
        <f t="shared" si="13"/>
        <v>0.3</v>
      </c>
      <c r="BR27" s="22">
        <f t="shared" si="14"/>
        <v>59.410066086956498</v>
      </c>
      <c r="BS27" s="22">
        <f t="shared" si="18"/>
        <v>26</v>
      </c>
      <c r="BT27" s="22">
        <f t="shared" si="19"/>
        <v>32</v>
      </c>
      <c r="BU27" s="22">
        <f t="shared" si="20"/>
        <v>230</v>
      </c>
    </row>
    <row r="28" spans="1:73" ht="14">
      <c r="A28" s="7" t="s">
        <v>105</v>
      </c>
      <c r="B28" s="7" t="s">
        <v>181</v>
      </c>
      <c r="C28" s="8" t="s">
        <v>182</v>
      </c>
      <c r="D28" s="9">
        <v>5.44</v>
      </c>
      <c r="E28" s="22" t="s">
        <v>108</v>
      </c>
      <c r="F28" s="22">
        <v>0.5</v>
      </c>
      <c r="G28" s="23"/>
      <c r="H28" s="22"/>
      <c r="I28" s="22"/>
      <c r="J28" s="22"/>
      <c r="K28" s="22"/>
      <c r="L28" s="22"/>
      <c r="M28" s="22"/>
      <c r="N28" s="22"/>
      <c r="O28" s="22">
        <f t="shared" si="15"/>
        <v>0.5</v>
      </c>
      <c r="P28" s="22">
        <f t="shared" si="0"/>
        <v>5.94</v>
      </c>
      <c r="Q28" s="29" t="s">
        <v>91</v>
      </c>
      <c r="R28" s="22">
        <v>2.8261500000000002</v>
      </c>
      <c r="S28" s="30">
        <f t="shared" si="1"/>
        <v>46.956899999999997</v>
      </c>
      <c r="T28" s="29">
        <v>82.5</v>
      </c>
      <c r="U28" s="33">
        <f t="shared" si="2"/>
        <v>4.125</v>
      </c>
      <c r="V28" s="22"/>
      <c r="W28" s="22"/>
      <c r="X28" s="22">
        <f t="shared" si="3"/>
        <v>4.125</v>
      </c>
      <c r="Y28" s="22"/>
      <c r="Z28" s="22"/>
      <c r="AA28" s="23">
        <v>0</v>
      </c>
      <c r="AB28" s="22">
        <f t="shared" si="16"/>
        <v>1</v>
      </c>
      <c r="AC28" s="22"/>
      <c r="AD28" s="22"/>
      <c r="AE28" s="22">
        <f t="shared" si="4"/>
        <v>1</v>
      </c>
      <c r="AF28" s="23">
        <v>0</v>
      </c>
      <c r="AG28" s="23">
        <v>23</v>
      </c>
      <c r="AH28" s="23">
        <v>0</v>
      </c>
      <c r="AI28" s="22">
        <f t="shared" si="17"/>
        <v>0</v>
      </c>
      <c r="AJ28" s="22">
        <v>0</v>
      </c>
      <c r="AK28" s="22">
        <v>218</v>
      </c>
      <c r="AL28" s="22">
        <f t="shared" si="5"/>
        <v>218</v>
      </c>
      <c r="AM28" s="22">
        <f t="shared" si="6"/>
        <v>2</v>
      </c>
      <c r="AN28" s="27" t="s">
        <v>183</v>
      </c>
      <c r="AO28" s="22">
        <v>1</v>
      </c>
      <c r="AP28" s="22">
        <f t="shared" si="7"/>
        <v>3</v>
      </c>
      <c r="AQ28" s="22"/>
      <c r="AR28" s="22"/>
      <c r="AS28" s="22">
        <f t="shared" si="8"/>
        <v>3</v>
      </c>
      <c r="AT28" s="42"/>
      <c r="AU28" s="22"/>
      <c r="AV28" s="23"/>
      <c r="AW28" s="22"/>
      <c r="AX28" s="22">
        <f t="shared" si="9"/>
        <v>0</v>
      </c>
      <c r="AY28" s="23"/>
      <c r="AZ28" s="22"/>
      <c r="BA28" s="22"/>
      <c r="BB28" s="22"/>
      <c r="BC28" s="22">
        <f t="shared" si="10"/>
        <v>0</v>
      </c>
      <c r="BD28" s="22"/>
      <c r="BE28" s="22"/>
      <c r="BF28" s="22"/>
      <c r="BG28" s="22"/>
      <c r="BH28" s="22">
        <f t="shared" si="11"/>
        <v>0</v>
      </c>
      <c r="BI28" s="27"/>
      <c r="BJ28" s="27"/>
      <c r="BK28" s="27"/>
      <c r="BL28" s="46"/>
      <c r="BM28" s="22"/>
      <c r="BN28" s="22" t="s">
        <v>110</v>
      </c>
      <c r="BO28" s="22">
        <v>0.3</v>
      </c>
      <c r="BP28" s="22">
        <f t="shared" si="12"/>
        <v>0.3</v>
      </c>
      <c r="BQ28" s="22">
        <f t="shared" si="13"/>
        <v>0.3</v>
      </c>
      <c r="BR28" s="22">
        <f t="shared" si="14"/>
        <v>61.321899999999999</v>
      </c>
      <c r="BS28" s="22">
        <f t="shared" si="18"/>
        <v>34</v>
      </c>
      <c r="BT28" s="22">
        <f t="shared" si="19"/>
        <v>23</v>
      </c>
      <c r="BU28" s="22">
        <f t="shared" si="20"/>
        <v>190</v>
      </c>
    </row>
    <row r="29" spans="1:73" ht="14">
      <c r="A29" s="7" t="s">
        <v>105</v>
      </c>
      <c r="B29" s="7" t="s">
        <v>184</v>
      </c>
      <c r="C29" s="8" t="s">
        <v>185</v>
      </c>
      <c r="D29" s="9">
        <v>5.4489999999999998</v>
      </c>
      <c r="E29" s="22" t="s">
        <v>108</v>
      </c>
      <c r="F29" s="22">
        <v>0.5</v>
      </c>
      <c r="G29" s="23"/>
      <c r="H29" s="22"/>
      <c r="I29" s="22"/>
      <c r="J29" s="22"/>
      <c r="K29" s="22"/>
      <c r="L29" s="22"/>
      <c r="M29" s="22"/>
      <c r="N29" s="22"/>
      <c r="O29" s="22">
        <f t="shared" si="15"/>
        <v>0.5</v>
      </c>
      <c r="P29" s="22">
        <f t="shared" si="0"/>
        <v>5.9489999999999998</v>
      </c>
      <c r="Q29" s="29" t="s">
        <v>91</v>
      </c>
      <c r="R29" s="22">
        <v>2.5569199999999999</v>
      </c>
      <c r="S29" s="30">
        <f t="shared" si="1"/>
        <v>45.341520000000003</v>
      </c>
      <c r="T29" s="29">
        <v>63</v>
      </c>
      <c r="U29" s="33">
        <f t="shared" si="2"/>
        <v>3.15</v>
      </c>
      <c r="V29" s="22"/>
      <c r="W29" s="22"/>
      <c r="X29" s="22">
        <f t="shared" si="3"/>
        <v>3.15</v>
      </c>
      <c r="Y29" s="22"/>
      <c r="Z29" s="22"/>
      <c r="AA29" s="23">
        <v>0</v>
      </c>
      <c r="AB29" s="22">
        <f t="shared" si="16"/>
        <v>1</v>
      </c>
      <c r="AC29" s="22"/>
      <c r="AD29" s="22"/>
      <c r="AE29" s="22">
        <f t="shared" si="4"/>
        <v>1</v>
      </c>
      <c r="AF29" s="23">
        <v>0</v>
      </c>
      <c r="AG29" s="23">
        <v>23</v>
      </c>
      <c r="AH29" s="23">
        <v>0</v>
      </c>
      <c r="AI29" s="22">
        <f t="shared" si="17"/>
        <v>0</v>
      </c>
      <c r="AJ29" s="22">
        <v>0</v>
      </c>
      <c r="AK29" s="22"/>
      <c r="AL29" s="22">
        <f t="shared" si="5"/>
        <v>0</v>
      </c>
      <c r="AM29" s="22">
        <f t="shared" si="6"/>
        <v>0</v>
      </c>
      <c r="AN29" s="22"/>
      <c r="AO29" s="22"/>
      <c r="AP29" s="22">
        <f t="shared" si="7"/>
        <v>0</v>
      </c>
      <c r="AQ29" s="22"/>
      <c r="AR29" s="22"/>
      <c r="AS29" s="22">
        <f t="shared" si="8"/>
        <v>0</v>
      </c>
      <c r="AT29" s="42"/>
      <c r="AU29" s="22"/>
      <c r="AV29" s="23"/>
      <c r="AW29" s="22"/>
      <c r="AX29" s="22">
        <f t="shared" si="9"/>
        <v>0</v>
      </c>
      <c r="AY29" s="23"/>
      <c r="AZ29" s="22"/>
      <c r="BA29" s="22"/>
      <c r="BB29" s="22"/>
      <c r="BC29" s="22">
        <f t="shared" si="10"/>
        <v>0</v>
      </c>
      <c r="BD29" s="22"/>
      <c r="BE29" s="22"/>
      <c r="BF29" s="22"/>
      <c r="BG29" s="22"/>
      <c r="BH29" s="22">
        <f t="shared" si="11"/>
        <v>0</v>
      </c>
      <c r="BI29" s="27"/>
      <c r="BJ29" s="27"/>
      <c r="BK29" s="27"/>
      <c r="BL29" s="46"/>
      <c r="BM29" s="22"/>
      <c r="BN29" s="22" t="s">
        <v>110</v>
      </c>
      <c r="BO29" s="22">
        <v>0.3</v>
      </c>
      <c r="BP29" s="22">
        <f t="shared" si="12"/>
        <v>0.3</v>
      </c>
      <c r="BQ29" s="22">
        <f t="shared" si="13"/>
        <v>0.3</v>
      </c>
      <c r="BR29" s="22">
        <f t="shared" si="14"/>
        <v>55.740519999999997</v>
      </c>
      <c r="BS29" s="22">
        <f t="shared" si="18"/>
        <v>42</v>
      </c>
      <c r="BT29" s="22">
        <f t="shared" si="19"/>
        <v>53</v>
      </c>
      <c r="BU29" s="22">
        <f t="shared" si="20"/>
        <v>333</v>
      </c>
    </row>
    <row r="30" spans="1:73" ht="14">
      <c r="A30" s="7" t="s">
        <v>105</v>
      </c>
      <c r="B30" s="7" t="s">
        <v>186</v>
      </c>
      <c r="C30" s="8" t="s">
        <v>187</v>
      </c>
      <c r="D30" s="9">
        <v>5.4489999999999998</v>
      </c>
      <c r="E30" s="22" t="s">
        <v>108</v>
      </c>
      <c r="F30" s="22">
        <v>0.5</v>
      </c>
      <c r="G30" s="23"/>
      <c r="H30" s="22"/>
      <c r="I30" s="22"/>
      <c r="J30" s="22"/>
      <c r="K30" s="22"/>
      <c r="L30" s="22"/>
      <c r="M30" s="22"/>
      <c r="N30" s="22"/>
      <c r="O30" s="22">
        <f t="shared" si="15"/>
        <v>0.5</v>
      </c>
      <c r="P30" s="22">
        <f t="shared" si="0"/>
        <v>5.9489999999999998</v>
      </c>
      <c r="Q30" s="29" t="s">
        <v>91</v>
      </c>
      <c r="R30" s="22">
        <v>2.5107699999999999</v>
      </c>
      <c r="S30" s="30">
        <f t="shared" si="1"/>
        <v>45.064619999999998</v>
      </c>
      <c r="T30" s="29">
        <v>66</v>
      </c>
      <c r="U30" s="33">
        <f t="shared" si="2"/>
        <v>3.3</v>
      </c>
      <c r="V30" s="22"/>
      <c r="W30" s="22"/>
      <c r="X30" s="22">
        <f t="shared" si="3"/>
        <v>3.3</v>
      </c>
      <c r="Y30" s="22"/>
      <c r="Z30" s="22"/>
      <c r="AA30" s="23">
        <v>3.5</v>
      </c>
      <c r="AB30" s="22">
        <f t="shared" si="16"/>
        <v>1.7</v>
      </c>
      <c r="AC30" s="22"/>
      <c r="AD30" s="22"/>
      <c r="AE30" s="22">
        <f t="shared" si="4"/>
        <v>1.7</v>
      </c>
      <c r="AF30" s="23">
        <v>0</v>
      </c>
      <c r="AG30" s="23">
        <v>23</v>
      </c>
      <c r="AH30" s="23">
        <v>0</v>
      </c>
      <c r="AI30" s="22">
        <f t="shared" si="17"/>
        <v>0</v>
      </c>
      <c r="AJ30" s="22">
        <v>0</v>
      </c>
      <c r="AK30" s="22"/>
      <c r="AL30" s="22">
        <f t="shared" si="5"/>
        <v>0</v>
      </c>
      <c r="AM30" s="22">
        <f t="shared" si="6"/>
        <v>0</v>
      </c>
      <c r="AN30" s="22"/>
      <c r="AO30" s="22"/>
      <c r="AP30" s="22">
        <f t="shared" si="7"/>
        <v>0</v>
      </c>
      <c r="AQ30" s="22"/>
      <c r="AR30" s="22"/>
      <c r="AS30" s="22">
        <f t="shared" si="8"/>
        <v>0</v>
      </c>
      <c r="AT30" s="42"/>
      <c r="AU30" s="22"/>
      <c r="AV30" s="23"/>
      <c r="AW30" s="22"/>
      <c r="AX30" s="22">
        <f t="shared" si="9"/>
        <v>0</v>
      </c>
      <c r="AY30" s="23"/>
      <c r="AZ30" s="22"/>
      <c r="BA30" s="22"/>
      <c r="BB30" s="22"/>
      <c r="BC30" s="22">
        <f t="shared" si="10"/>
        <v>0</v>
      </c>
      <c r="BD30" s="22"/>
      <c r="BE30" s="22"/>
      <c r="BF30" s="22"/>
      <c r="BG30" s="22"/>
      <c r="BH30" s="22">
        <f t="shared" si="11"/>
        <v>0</v>
      </c>
      <c r="BI30" s="27"/>
      <c r="BJ30" s="27"/>
      <c r="BK30" s="27"/>
      <c r="BL30" s="46"/>
      <c r="BM30" s="22"/>
      <c r="BN30" s="22" t="s">
        <v>110</v>
      </c>
      <c r="BO30" s="22">
        <v>0.3</v>
      </c>
      <c r="BP30" s="22">
        <f t="shared" si="12"/>
        <v>0.3</v>
      </c>
      <c r="BQ30" s="22">
        <f t="shared" si="13"/>
        <v>0.3</v>
      </c>
      <c r="BR30" s="22">
        <f t="shared" si="14"/>
        <v>56.31362</v>
      </c>
      <c r="BS30" s="22">
        <f t="shared" si="18"/>
        <v>46</v>
      </c>
      <c r="BT30" s="22">
        <f t="shared" si="19"/>
        <v>49</v>
      </c>
      <c r="BU30" s="22">
        <f t="shared" si="20"/>
        <v>317</v>
      </c>
    </row>
    <row r="31" spans="1:73" ht="14">
      <c r="A31" s="7" t="s">
        <v>105</v>
      </c>
      <c r="B31" s="7" t="s">
        <v>188</v>
      </c>
      <c r="C31" s="8" t="s">
        <v>189</v>
      </c>
      <c r="D31" s="9">
        <v>5.4139999999999997</v>
      </c>
      <c r="E31" s="22" t="s">
        <v>108</v>
      </c>
      <c r="F31" s="22">
        <v>0.5</v>
      </c>
      <c r="G31" s="23"/>
      <c r="H31" s="22"/>
      <c r="I31" s="22"/>
      <c r="J31" s="22"/>
      <c r="K31" s="22"/>
      <c r="L31" s="22"/>
      <c r="M31" s="22"/>
      <c r="N31" s="22"/>
      <c r="O31" s="22">
        <f t="shared" si="15"/>
        <v>0.5</v>
      </c>
      <c r="P31" s="22">
        <f t="shared" si="0"/>
        <v>5.9139999999999997</v>
      </c>
      <c r="Q31" s="29" t="s">
        <v>91</v>
      </c>
      <c r="R31" s="22">
        <v>1.73621</v>
      </c>
      <c r="S31" s="30">
        <f t="shared" si="1"/>
        <v>40.417259999999999</v>
      </c>
      <c r="T31" s="29">
        <v>68</v>
      </c>
      <c r="U31" s="33">
        <f t="shared" si="2"/>
        <v>3.4</v>
      </c>
      <c r="V31" s="22"/>
      <c r="W31" s="22"/>
      <c r="X31" s="22">
        <f t="shared" si="3"/>
        <v>3.4</v>
      </c>
      <c r="Y31" s="22"/>
      <c r="Z31" s="22"/>
      <c r="AA31" s="23">
        <v>0</v>
      </c>
      <c r="AB31" s="22">
        <f t="shared" si="16"/>
        <v>1</v>
      </c>
      <c r="AC31" s="22"/>
      <c r="AD31" s="22"/>
      <c r="AE31" s="22">
        <f t="shared" si="4"/>
        <v>1</v>
      </c>
      <c r="AF31" s="23">
        <v>9</v>
      </c>
      <c r="AG31" s="23">
        <v>23</v>
      </c>
      <c r="AH31" s="23">
        <v>0</v>
      </c>
      <c r="AI31" s="22">
        <f t="shared" si="17"/>
        <v>0.78260869565217395</v>
      </c>
      <c r="AJ31" s="22">
        <v>0</v>
      </c>
      <c r="AK31" s="22"/>
      <c r="AL31" s="22">
        <f t="shared" si="5"/>
        <v>0</v>
      </c>
      <c r="AM31" s="22">
        <f t="shared" si="6"/>
        <v>0</v>
      </c>
      <c r="AN31" s="22"/>
      <c r="AO31" s="22"/>
      <c r="AP31" s="22">
        <f t="shared" si="7"/>
        <v>0</v>
      </c>
      <c r="AQ31" s="22"/>
      <c r="AR31" s="22"/>
      <c r="AS31" s="22">
        <f t="shared" si="8"/>
        <v>0.78260869565217395</v>
      </c>
      <c r="AT31" s="42"/>
      <c r="AU31" s="22"/>
      <c r="AV31" s="23"/>
      <c r="AW31" s="22"/>
      <c r="AX31" s="22">
        <f t="shared" si="9"/>
        <v>0</v>
      </c>
      <c r="AY31" s="23"/>
      <c r="AZ31" s="22"/>
      <c r="BA31" s="22"/>
      <c r="BB31" s="22"/>
      <c r="BC31" s="22">
        <f t="shared" si="10"/>
        <v>0</v>
      </c>
      <c r="BD31" s="22"/>
      <c r="BE31" s="22"/>
      <c r="BF31" s="22"/>
      <c r="BG31" s="22"/>
      <c r="BH31" s="22">
        <f t="shared" si="11"/>
        <v>0</v>
      </c>
      <c r="BI31" s="27"/>
      <c r="BJ31" s="27"/>
      <c r="BK31" s="27"/>
      <c r="BL31" s="46"/>
      <c r="BM31" s="22"/>
      <c r="BN31" s="22" t="s">
        <v>110</v>
      </c>
      <c r="BO31" s="22">
        <v>0.3</v>
      </c>
      <c r="BP31" s="22">
        <f t="shared" si="12"/>
        <v>0.3</v>
      </c>
      <c r="BQ31" s="22">
        <f t="shared" si="13"/>
        <v>0.3</v>
      </c>
      <c r="BR31" s="22">
        <f t="shared" si="14"/>
        <v>51.813868695652197</v>
      </c>
      <c r="BS31" s="22">
        <f t="shared" si="18"/>
        <v>67</v>
      </c>
      <c r="BT31" s="22">
        <f t="shared" si="19"/>
        <v>66</v>
      </c>
      <c r="BU31" s="22">
        <f t="shared" si="20"/>
        <v>392</v>
      </c>
    </row>
    <row r="32" spans="1:73" ht="14">
      <c r="A32" s="7" t="s">
        <v>105</v>
      </c>
      <c r="B32" s="7" t="s">
        <v>190</v>
      </c>
      <c r="C32" s="8" t="s">
        <v>191</v>
      </c>
      <c r="D32" s="9">
        <v>5.7430000000000003</v>
      </c>
      <c r="E32" s="22" t="s">
        <v>108</v>
      </c>
      <c r="F32" s="22">
        <v>0.5</v>
      </c>
      <c r="G32" s="23"/>
      <c r="H32" s="22"/>
      <c r="I32" s="22"/>
      <c r="J32" s="22"/>
      <c r="K32" s="22"/>
      <c r="L32" s="22"/>
      <c r="M32" s="22"/>
      <c r="N32" s="22"/>
      <c r="O32" s="22">
        <f t="shared" si="15"/>
        <v>0.5</v>
      </c>
      <c r="P32" s="22">
        <f t="shared" si="0"/>
        <v>6.2430000000000003</v>
      </c>
      <c r="Q32" s="29" t="s">
        <v>91</v>
      </c>
      <c r="R32" s="22">
        <v>3.3605299999999998</v>
      </c>
      <c r="S32" s="30">
        <f t="shared" si="1"/>
        <v>50.163179999999997</v>
      </c>
      <c r="T32" s="29">
        <v>84</v>
      </c>
      <c r="U32" s="33">
        <f t="shared" si="2"/>
        <v>4.2</v>
      </c>
      <c r="V32" s="22"/>
      <c r="W32" s="22"/>
      <c r="X32" s="22">
        <f t="shared" si="3"/>
        <v>4.2</v>
      </c>
      <c r="Y32" s="22"/>
      <c r="Z32" s="22"/>
      <c r="AA32" s="23">
        <v>0</v>
      </c>
      <c r="AB32" s="22">
        <f t="shared" si="16"/>
        <v>1</v>
      </c>
      <c r="AC32" s="22"/>
      <c r="AD32" s="22"/>
      <c r="AE32" s="22">
        <f t="shared" si="4"/>
        <v>1</v>
      </c>
      <c r="AF32" s="23">
        <v>14</v>
      </c>
      <c r="AG32" s="23">
        <v>22</v>
      </c>
      <c r="AH32" s="23">
        <v>0</v>
      </c>
      <c r="AI32" s="22">
        <f t="shared" si="17"/>
        <v>1.27272727272727</v>
      </c>
      <c r="AJ32" s="22">
        <v>0</v>
      </c>
      <c r="AK32" s="22">
        <v>18</v>
      </c>
      <c r="AL32" s="22">
        <f t="shared" si="5"/>
        <v>18</v>
      </c>
      <c r="AM32" s="22">
        <f t="shared" si="6"/>
        <v>0.36</v>
      </c>
      <c r="AN32" s="22"/>
      <c r="AO32" s="22"/>
      <c r="AP32" s="22">
        <f t="shared" si="7"/>
        <v>0.36</v>
      </c>
      <c r="AQ32" s="22"/>
      <c r="AR32" s="22"/>
      <c r="AS32" s="22">
        <f t="shared" si="8"/>
        <v>1.6327272727272699</v>
      </c>
      <c r="AT32" s="42"/>
      <c r="AU32" s="22"/>
      <c r="AV32" s="23"/>
      <c r="AW32" s="22"/>
      <c r="AX32" s="22">
        <f t="shared" si="9"/>
        <v>0</v>
      </c>
      <c r="AY32" s="23"/>
      <c r="AZ32" s="22"/>
      <c r="BA32" s="22"/>
      <c r="BB32" s="22"/>
      <c r="BC32" s="22">
        <f t="shared" si="10"/>
        <v>0</v>
      </c>
      <c r="BD32" s="22"/>
      <c r="BE32" s="22"/>
      <c r="BF32" s="22"/>
      <c r="BG32" s="22"/>
      <c r="BH32" s="22">
        <f t="shared" si="11"/>
        <v>0</v>
      </c>
      <c r="BI32" s="27"/>
      <c r="BJ32" s="27"/>
      <c r="BK32" s="27"/>
      <c r="BL32" s="46"/>
      <c r="BM32" s="22"/>
      <c r="BN32" s="22" t="s">
        <v>110</v>
      </c>
      <c r="BO32" s="22">
        <v>0.3</v>
      </c>
      <c r="BP32" s="22">
        <f t="shared" si="12"/>
        <v>0.3</v>
      </c>
      <c r="BQ32" s="22">
        <f t="shared" si="13"/>
        <v>0.3</v>
      </c>
      <c r="BR32" s="22">
        <f t="shared" si="14"/>
        <v>63.5389072727273</v>
      </c>
      <c r="BS32" s="22">
        <f t="shared" si="18"/>
        <v>13</v>
      </c>
      <c r="BT32" s="22">
        <f t="shared" si="19"/>
        <v>18</v>
      </c>
      <c r="BU32" s="22">
        <f t="shared" si="20"/>
        <v>139</v>
      </c>
    </row>
    <row r="33" spans="1:73" ht="14">
      <c r="A33" s="7" t="s">
        <v>105</v>
      </c>
      <c r="B33" s="7" t="s">
        <v>192</v>
      </c>
      <c r="C33" s="8" t="s">
        <v>193</v>
      </c>
      <c r="D33" s="9">
        <v>5.5449999999999999</v>
      </c>
      <c r="E33" s="22" t="s">
        <v>108</v>
      </c>
      <c r="F33" s="22">
        <v>0.5</v>
      </c>
      <c r="G33" s="23"/>
      <c r="H33" s="22"/>
      <c r="I33" s="22"/>
      <c r="J33" s="22"/>
      <c r="K33" s="22"/>
      <c r="L33" s="22"/>
      <c r="M33" s="22"/>
      <c r="N33" s="22"/>
      <c r="O33" s="22">
        <f t="shared" si="15"/>
        <v>0.5</v>
      </c>
      <c r="P33" s="22">
        <f t="shared" si="0"/>
        <v>6.0449999999999999</v>
      </c>
      <c r="Q33" s="29" t="s">
        <v>91</v>
      </c>
      <c r="R33" s="22">
        <v>2.3723100000000001</v>
      </c>
      <c r="S33" s="30">
        <f t="shared" si="1"/>
        <v>44.23386</v>
      </c>
      <c r="T33" s="29">
        <v>64</v>
      </c>
      <c r="U33" s="33">
        <f t="shared" si="2"/>
        <v>3.2</v>
      </c>
      <c r="V33" s="22"/>
      <c r="W33" s="22"/>
      <c r="X33" s="22">
        <f t="shared" si="3"/>
        <v>3.2</v>
      </c>
      <c r="Y33" s="22"/>
      <c r="Z33" s="22"/>
      <c r="AA33" s="23">
        <v>4.5</v>
      </c>
      <c r="AB33" s="22">
        <f t="shared" si="16"/>
        <v>1.9</v>
      </c>
      <c r="AC33" s="22"/>
      <c r="AD33" s="22"/>
      <c r="AE33" s="22">
        <f t="shared" si="4"/>
        <v>1.9</v>
      </c>
      <c r="AF33" s="23">
        <v>0</v>
      </c>
      <c r="AG33" s="23">
        <v>23</v>
      </c>
      <c r="AH33" s="23">
        <v>0</v>
      </c>
      <c r="AI33" s="22">
        <f t="shared" si="17"/>
        <v>0</v>
      </c>
      <c r="AJ33" s="22">
        <v>0</v>
      </c>
      <c r="AK33" s="22">
        <v>5</v>
      </c>
      <c r="AL33" s="22">
        <f t="shared" si="5"/>
        <v>5</v>
      </c>
      <c r="AM33" s="22">
        <f t="shared" si="6"/>
        <v>0.1</v>
      </c>
      <c r="AN33" s="22"/>
      <c r="AO33" s="22"/>
      <c r="AP33" s="22">
        <f t="shared" si="7"/>
        <v>0.1</v>
      </c>
      <c r="AQ33" s="22"/>
      <c r="AR33" s="22"/>
      <c r="AS33" s="22">
        <f t="shared" si="8"/>
        <v>0.1</v>
      </c>
      <c r="AT33" s="42"/>
      <c r="AU33" s="22"/>
      <c r="AV33" s="23"/>
      <c r="AW33" s="22"/>
      <c r="AX33" s="22">
        <f t="shared" si="9"/>
        <v>0</v>
      </c>
      <c r="AY33" s="23"/>
      <c r="AZ33" s="22"/>
      <c r="BA33" s="22"/>
      <c r="BB33" s="22"/>
      <c r="BC33" s="22">
        <f t="shared" si="10"/>
        <v>0</v>
      </c>
      <c r="BD33" s="22"/>
      <c r="BE33" s="22"/>
      <c r="BF33" s="22"/>
      <c r="BG33" s="22"/>
      <c r="BH33" s="22">
        <f t="shared" si="11"/>
        <v>0</v>
      </c>
      <c r="BI33" s="27"/>
      <c r="BJ33" s="27"/>
      <c r="BK33" s="27"/>
      <c r="BL33" s="46"/>
      <c r="BM33" s="22"/>
      <c r="BN33" s="22" t="s">
        <v>110</v>
      </c>
      <c r="BO33" s="22">
        <v>0.3</v>
      </c>
      <c r="BP33" s="22">
        <f t="shared" si="12"/>
        <v>0.3</v>
      </c>
      <c r="BQ33" s="22">
        <f t="shared" si="13"/>
        <v>0.3</v>
      </c>
      <c r="BR33" s="22">
        <f t="shared" si="14"/>
        <v>55.778860000000002</v>
      </c>
      <c r="BS33" s="22">
        <f t="shared" si="18"/>
        <v>50</v>
      </c>
      <c r="BT33" s="22">
        <f t="shared" si="19"/>
        <v>51</v>
      </c>
      <c r="BU33" s="22">
        <f t="shared" si="20"/>
        <v>330</v>
      </c>
    </row>
    <row r="34" spans="1:73" ht="14">
      <c r="A34" s="7" t="s">
        <v>105</v>
      </c>
      <c r="B34" s="7" t="s">
        <v>194</v>
      </c>
      <c r="C34" s="8" t="s">
        <v>195</v>
      </c>
      <c r="D34" s="9">
        <v>5.4489999999999998</v>
      </c>
      <c r="E34" s="22" t="s">
        <v>108</v>
      </c>
      <c r="F34" s="22">
        <v>0.5</v>
      </c>
      <c r="G34" s="23"/>
      <c r="H34" s="22"/>
      <c r="I34" s="22"/>
      <c r="J34" s="22"/>
      <c r="K34" s="22"/>
      <c r="L34" s="22"/>
      <c r="M34" s="22"/>
      <c r="N34" s="22"/>
      <c r="O34" s="22">
        <f t="shared" si="15"/>
        <v>0.5</v>
      </c>
      <c r="P34" s="22">
        <f t="shared" si="0"/>
        <v>5.9489999999999998</v>
      </c>
      <c r="Q34" s="29" t="s">
        <v>91</v>
      </c>
      <c r="R34" s="22">
        <v>1.9578100000000001</v>
      </c>
      <c r="S34" s="30">
        <f t="shared" si="1"/>
        <v>41.746859999999998</v>
      </c>
      <c r="T34" s="29">
        <v>66</v>
      </c>
      <c r="U34" s="33">
        <f t="shared" si="2"/>
        <v>3.3</v>
      </c>
      <c r="V34" s="22"/>
      <c r="W34" s="22"/>
      <c r="X34" s="22">
        <f t="shared" si="3"/>
        <v>3.3</v>
      </c>
      <c r="Y34" s="22"/>
      <c r="Z34" s="22"/>
      <c r="AA34" s="23">
        <v>3.5</v>
      </c>
      <c r="AB34" s="22">
        <f t="shared" si="16"/>
        <v>1.7</v>
      </c>
      <c r="AC34" s="22"/>
      <c r="AD34" s="22"/>
      <c r="AE34" s="22">
        <f t="shared" si="4"/>
        <v>1.7</v>
      </c>
      <c r="AF34" s="23">
        <v>3</v>
      </c>
      <c r="AG34" s="23">
        <v>23</v>
      </c>
      <c r="AH34" s="23">
        <v>0</v>
      </c>
      <c r="AI34" s="22">
        <f t="shared" si="17"/>
        <v>0.26086956521739102</v>
      </c>
      <c r="AJ34" s="22">
        <v>0</v>
      </c>
      <c r="AK34" s="22"/>
      <c r="AL34" s="22">
        <f t="shared" si="5"/>
        <v>0</v>
      </c>
      <c r="AM34" s="22">
        <f t="shared" si="6"/>
        <v>0</v>
      </c>
      <c r="AN34" s="22"/>
      <c r="AO34" s="22"/>
      <c r="AP34" s="22">
        <f t="shared" si="7"/>
        <v>0</v>
      </c>
      <c r="AQ34" s="22"/>
      <c r="AR34" s="22"/>
      <c r="AS34" s="22">
        <f t="shared" si="8"/>
        <v>0.26086956521739102</v>
      </c>
      <c r="AT34" s="42"/>
      <c r="AU34" s="22"/>
      <c r="AV34" s="23"/>
      <c r="AW34" s="22"/>
      <c r="AX34" s="22">
        <f t="shared" si="9"/>
        <v>0</v>
      </c>
      <c r="AY34" s="23"/>
      <c r="AZ34" s="22"/>
      <c r="BA34" s="22"/>
      <c r="BB34" s="22"/>
      <c r="BC34" s="22">
        <f t="shared" si="10"/>
        <v>0</v>
      </c>
      <c r="BD34" s="22"/>
      <c r="BE34" s="22"/>
      <c r="BF34" s="22"/>
      <c r="BG34" s="22"/>
      <c r="BH34" s="22">
        <f t="shared" si="11"/>
        <v>0</v>
      </c>
      <c r="BI34" s="27"/>
      <c r="BJ34" s="27"/>
      <c r="BK34" s="27"/>
      <c r="BL34" s="46"/>
      <c r="BM34" s="22"/>
      <c r="BN34" s="22" t="s">
        <v>110</v>
      </c>
      <c r="BO34" s="22">
        <v>0.3</v>
      </c>
      <c r="BP34" s="22">
        <f t="shared" si="12"/>
        <v>0.3</v>
      </c>
      <c r="BQ34" s="22">
        <f t="shared" si="13"/>
        <v>0.3</v>
      </c>
      <c r="BR34" s="22">
        <f t="shared" si="14"/>
        <v>53.256729565217398</v>
      </c>
      <c r="BS34" s="22">
        <f t="shared" si="18"/>
        <v>61</v>
      </c>
      <c r="BT34" s="22">
        <f t="shared" si="19"/>
        <v>63</v>
      </c>
      <c r="BU34" s="22">
        <f t="shared" si="20"/>
        <v>375</v>
      </c>
    </row>
    <row r="35" spans="1:73" ht="14">
      <c r="A35" s="7" t="s">
        <v>105</v>
      </c>
      <c r="B35" s="7" t="s">
        <v>196</v>
      </c>
      <c r="C35" s="8" t="s">
        <v>197</v>
      </c>
      <c r="D35" s="9">
        <v>5.4139999999999997</v>
      </c>
      <c r="E35" s="22" t="s">
        <v>108</v>
      </c>
      <c r="F35" s="22">
        <v>0.5</v>
      </c>
      <c r="G35" s="23"/>
      <c r="H35" s="22"/>
      <c r="I35" s="22"/>
      <c r="J35" s="22"/>
      <c r="K35" s="22"/>
      <c r="L35" s="22"/>
      <c r="M35" s="22"/>
      <c r="N35" s="22"/>
      <c r="O35" s="22">
        <f t="shared" si="15"/>
        <v>0.5</v>
      </c>
      <c r="P35" s="22">
        <f t="shared" si="0"/>
        <v>5.9139999999999997</v>
      </c>
      <c r="Q35" s="29" t="s">
        <v>91</v>
      </c>
      <c r="R35" s="22">
        <v>1.7923100000000001</v>
      </c>
      <c r="S35" s="30">
        <f t="shared" si="1"/>
        <v>40.753860000000003</v>
      </c>
      <c r="T35" s="29">
        <v>94.5</v>
      </c>
      <c r="U35" s="33">
        <f t="shared" si="2"/>
        <v>4.7249999999999996</v>
      </c>
      <c r="V35" s="22"/>
      <c r="W35" s="22"/>
      <c r="X35" s="22">
        <f t="shared" si="3"/>
        <v>4.7249999999999996</v>
      </c>
      <c r="Y35" s="22"/>
      <c r="Z35" s="22"/>
      <c r="AA35" s="23">
        <v>1.45</v>
      </c>
      <c r="AB35" s="22">
        <f t="shared" si="16"/>
        <v>1.29</v>
      </c>
      <c r="AC35" s="22"/>
      <c r="AD35" s="22"/>
      <c r="AE35" s="22">
        <f t="shared" si="4"/>
        <v>1.29</v>
      </c>
      <c r="AF35" s="23">
        <v>2</v>
      </c>
      <c r="AG35" s="23">
        <v>23</v>
      </c>
      <c r="AH35" s="23">
        <v>0</v>
      </c>
      <c r="AI35" s="22">
        <f t="shared" si="17"/>
        <v>0.173913043478261</v>
      </c>
      <c r="AJ35" s="22">
        <v>0</v>
      </c>
      <c r="AK35" s="22"/>
      <c r="AL35" s="22">
        <f t="shared" si="5"/>
        <v>0</v>
      </c>
      <c r="AM35" s="22">
        <f t="shared" si="6"/>
        <v>0</v>
      </c>
      <c r="AN35" s="22"/>
      <c r="AO35" s="22"/>
      <c r="AP35" s="22">
        <f t="shared" si="7"/>
        <v>0</v>
      </c>
      <c r="AQ35" s="22"/>
      <c r="AR35" s="22"/>
      <c r="AS35" s="22">
        <f t="shared" si="8"/>
        <v>0.173913043478261</v>
      </c>
      <c r="AT35" s="42"/>
      <c r="AU35" s="22"/>
      <c r="AV35" s="23" t="s">
        <v>198</v>
      </c>
      <c r="AW35" s="22">
        <v>0.8</v>
      </c>
      <c r="AX35" s="22">
        <f t="shared" si="9"/>
        <v>0.8</v>
      </c>
      <c r="AY35" s="23"/>
      <c r="AZ35" s="22"/>
      <c r="BA35" s="22"/>
      <c r="BB35" s="22"/>
      <c r="BC35" s="22">
        <f t="shared" si="10"/>
        <v>0.8</v>
      </c>
      <c r="BD35" s="22"/>
      <c r="BE35" s="22"/>
      <c r="BF35" s="22"/>
      <c r="BG35" s="22"/>
      <c r="BH35" s="22">
        <f t="shared" si="11"/>
        <v>0</v>
      </c>
      <c r="BI35" s="27"/>
      <c r="BJ35" s="27"/>
      <c r="BK35" s="27"/>
      <c r="BL35" s="46"/>
      <c r="BM35" s="22"/>
      <c r="BN35" s="22" t="s">
        <v>110</v>
      </c>
      <c r="BO35" s="22">
        <v>0.3</v>
      </c>
      <c r="BP35" s="22">
        <f t="shared" si="12"/>
        <v>0.3</v>
      </c>
      <c r="BQ35" s="22">
        <f t="shared" si="13"/>
        <v>1.1000000000000001</v>
      </c>
      <c r="BR35" s="22">
        <f t="shared" si="14"/>
        <v>53.9567730434783</v>
      </c>
      <c r="BS35" s="22">
        <f t="shared" si="18"/>
        <v>65</v>
      </c>
      <c r="BT35" s="22">
        <f t="shared" si="19"/>
        <v>61</v>
      </c>
      <c r="BU35" s="22">
        <f t="shared" si="20"/>
        <v>369</v>
      </c>
    </row>
    <row r="36" spans="1:73" ht="14">
      <c r="A36" s="7" t="s">
        <v>105</v>
      </c>
      <c r="B36" s="7" t="s">
        <v>199</v>
      </c>
      <c r="C36" s="8" t="s">
        <v>200</v>
      </c>
      <c r="D36" s="9">
        <v>5.4320000000000004</v>
      </c>
      <c r="E36" s="22" t="s">
        <v>108</v>
      </c>
      <c r="F36" s="22">
        <v>0.5</v>
      </c>
      <c r="G36" s="23"/>
      <c r="H36" s="22"/>
      <c r="I36" s="22"/>
      <c r="J36" s="22"/>
      <c r="K36" s="22"/>
      <c r="L36" s="22"/>
      <c r="M36" s="22"/>
      <c r="N36" s="22"/>
      <c r="O36" s="22">
        <f t="shared" si="15"/>
        <v>0.5</v>
      </c>
      <c r="P36" s="22">
        <f t="shared" si="0"/>
        <v>5.9320000000000004</v>
      </c>
      <c r="Q36" s="29" t="s">
        <v>91</v>
      </c>
      <c r="R36" s="22">
        <v>1.2375</v>
      </c>
      <c r="S36" s="30">
        <f t="shared" si="1"/>
        <v>37.424999999999997</v>
      </c>
      <c r="T36" s="29">
        <v>64.5</v>
      </c>
      <c r="U36" s="33">
        <f t="shared" si="2"/>
        <v>3.2250000000000001</v>
      </c>
      <c r="V36" s="22"/>
      <c r="W36" s="22"/>
      <c r="X36" s="22">
        <f t="shared" si="3"/>
        <v>3.2250000000000001</v>
      </c>
      <c r="Y36" s="22"/>
      <c r="Z36" s="22"/>
      <c r="AA36" s="23">
        <v>3.3</v>
      </c>
      <c r="AB36" s="22">
        <f t="shared" si="16"/>
        <v>1.66</v>
      </c>
      <c r="AC36" s="22"/>
      <c r="AD36" s="22"/>
      <c r="AE36" s="22">
        <f t="shared" si="4"/>
        <v>1.66</v>
      </c>
      <c r="AF36" s="23">
        <v>3</v>
      </c>
      <c r="AG36" s="23">
        <v>23</v>
      </c>
      <c r="AH36" s="23">
        <v>0</v>
      </c>
      <c r="AI36" s="22">
        <f t="shared" si="17"/>
        <v>0.26086956521739102</v>
      </c>
      <c r="AJ36" s="22">
        <v>0</v>
      </c>
      <c r="AK36" s="22"/>
      <c r="AL36" s="22">
        <f t="shared" si="5"/>
        <v>0</v>
      </c>
      <c r="AM36" s="22">
        <f t="shared" si="6"/>
        <v>0</v>
      </c>
      <c r="AN36" s="22"/>
      <c r="AO36" s="22"/>
      <c r="AP36" s="22">
        <f t="shared" si="7"/>
        <v>0</v>
      </c>
      <c r="AQ36" s="22"/>
      <c r="AR36" s="22"/>
      <c r="AS36" s="22">
        <f t="shared" si="8"/>
        <v>0.26086956521739102</v>
      </c>
      <c r="AT36" s="42"/>
      <c r="AU36" s="22"/>
      <c r="AV36" s="23"/>
      <c r="AW36" s="22"/>
      <c r="AX36" s="22">
        <f t="shared" si="9"/>
        <v>0</v>
      </c>
      <c r="AY36" s="23"/>
      <c r="AZ36" s="22"/>
      <c r="BA36" s="22"/>
      <c r="BB36" s="22"/>
      <c r="BC36" s="22">
        <f t="shared" si="10"/>
        <v>0</v>
      </c>
      <c r="BD36" s="22"/>
      <c r="BE36" s="22"/>
      <c r="BF36" s="22"/>
      <c r="BG36" s="22"/>
      <c r="BH36" s="22">
        <f t="shared" si="11"/>
        <v>0</v>
      </c>
      <c r="BI36" s="27"/>
      <c r="BJ36" s="27"/>
      <c r="BK36" s="27"/>
      <c r="BL36" s="46"/>
      <c r="BM36" s="22"/>
      <c r="BN36" s="22" t="s">
        <v>110</v>
      </c>
      <c r="BO36" s="22">
        <v>0.3</v>
      </c>
      <c r="BP36" s="22">
        <f t="shared" si="12"/>
        <v>0.3</v>
      </c>
      <c r="BQ36" s="22">
        <f t="shared" si="13"/>
        <v>0.3</v>
      </c>
      <c r="BR36" s="22">
        <f t="shared" si="14"/>
        <v>48.802869565217399</v>
      </c>
      <c r="BS36" s="22">
        <f t="shared" si="18"/>
        <v>74</v>
      </c>
      <c r="BT36" s="22">
        <f t="shared" si="19"/>
        <v>73</v>
      </c>
      <c r="BU36" s="22">
        <f t="shared" si="20"/>
        <v>416</v>
      </c>
    </row>
    <row r="37" spans="1:73" ht="14">
      <c r="A37" s="7" t="s">
        <v>105</v>
      </c>
      <c r="B37" s="7" t="s">
        <v>201</v>
      </c>
      <c r="C37" s="8" t="s">
        <v>202</v>
      </c>
      <c r="D37" s="9">
        <v>5.38</v>
      </c>
      <c r="E37" s="22" t="s">
        <v>108</v>
      </c>
      <c r="F37" s="22">
        <v>0.5</v>
      </c>
      <c r="G37" s="23"/>
      <c r="H37" s="22"/>
      <c r="I37" s="22"/>
      <c r="J37" s="22"/>
      <c r="K37" s="22"/>
      <c r="L37" s="22"/>
      <c r="M37" s="22"/>
      <c r="N37" s="22"/>
      <c r="O37" s="22">
        <f t="shared" si="15"/>
        <v>0.5</v>
      </c>
      <c r="P37" s="22">
        <f t="shared" si="0"/>
        <v>5.88</v>
      </c>
      <c r="Q37" s="29" t="s">
        <v>91</v>
      </c>
      <c r="R37" s="22">
        <v>1.2983899999999999</v>
      </c>
      <c r="S37" s="30">
        <f t="shared" si="1"/>
        <v>37.79034</v>
      </c>
      <c r="T37" s="29">
        <v>20.5</v>
      </c>
      <c r="U37" s="33">
        <f t="shared" si="2"/>
        <v>1.0249999999999999</v>
      </c>
      <c r="V37" s="22"/>
      <c r="W37" s="22"/>
      <c r="X37" s="22">
        <f t="shared" si="3"/>
        <v>1.0249999999999999</v>
      </c>
      <c r="Y37" s="22"/>
      <c r="Z37" s="22"/>
      <c r="AA37" s="23">
        <v>1</v>
      </c>
      <c r="AB37" s="22">
        <f t="shared" si="16"/>
        <v>1.2</v>
      </c>
      <c r="AC37" s="22"/>
      <c r="AD37" s="22"/>
      <c r="AE37" s="22">
        <f t="shared" si="4"/>
        <v>1.2</v>
      </c>
      <c r="AF37" s="23">
        <v>1</v>
      </c>
      <c r="AG37" s="23">
        <v>23</v>
      </c>
      <c r="AH37" s="23">
        <v>0</v>
      </c>
      <c r="AI37" s="22">
        <f t="shared" si="17"/>
        <v>8.6956521739130405E-2</v>
      </c>
      <c r="AJ37" s="22">
        <v>0</v>
      </c>
      <c r="AK37" s="22"/>
      <c r="AL37" s="22">
        <f t="shared" si="5"/>
        <v>0</v>
      </c>
      <c r="AM37" s="22">
        <f t="shared" si="6"/>
        <v>0</v>
      </c>
      <c r="AN37" s="22"/>
      <c r="AO37" s="22"/>
      <c r="AP37" s="22">
        <f t="shared" si="7"/>
        <v>0</v>
      </c>
      <c r="AQ37" s="22"/>
      <c r="AR37" s="22"/>
      <c r="AS37" s="22">
        <f t="shared" si="8"/>
        <v>8.6956521739130405E-2</v>
      </c>
      <c r="AT37" s="42"/>
      <c r="AU37" s="22"/>
      <c r="AV37" s="23"/>
      <c r="AW37" s="22"/>
      <c r="AX37" s="22">
        <f t="shared" si="9"/>
        <v>0</v>
      </c>
      <c r="AY37" s="23"/>
      <c r="AZ37" s="22"/>
      <c r="BA37" s="22"/>
      <c r="BB37" s="22"/>
      <c r="BC37" s="22">
        <f t="shared" si="10"/>
        <v>0</v>
      </c>
      <c r="BD37" s="22"/>
      <c r="BE37" s="22"/>
      <c r="BF37" s="22"/>
      <c r="BG37" s="22"/>
      <c r="BH37" s="22">
        <f t="shared" si="11"/>
        <v>0</v>
      </c>
      <c r="BI37" s="27"/>
      <c r="BJ37" s="27"/>
      <c r="BK37" s="27"/>
      <c r="BL37" s="46"/>
      <c r="BM37" s="22"/>
      <c r="BN37" s="22" t="s">
        <v>110</v>
      </c>
      <c r="BO37" s="22">
        <v>0.3</v>
      </c>
      <c r="BP37" s="22">
        <f t="shared" si="12"/>
        <v>0.3</v>
      </c>
      <c r="BQ37" s="22">
        <f t="shared" si="13"/>
        <v>0.3</v>
      </c>
      <c r="BR37" s="22">
        <f t="shared" si="14"/>
        <v>46.282296521739099</v>
      </c>
      <c r="BS37" s="22">
        <f t="shared" si="18"/>
        <v>72</v>
      </c>
      <c r="BT37" s="22">
        <f t="shared" si="19"/>
        <v>75</v>
      </c>
      <c r="BU37" s="22">
        <f t="shared" si="20"/>
        <v>425</v>
      </c>
    </row>
    <row r="38" spans="1:73" ht="14">
      <c r="A38" s="7" t="s">
        <v>105</v>
      </c>
      <c r="B38" s="7" t="s">
        <v>203</v>
      </c>
      <c r="C38" s="8" t="s">
        <v>204</v>
      </c>
      <c r="D38" s="9">
        <v>5.7439999999999998</v>
      </c>
      <c r="E38" s="22" t="s">
        <v>108</v>
      </c>
      <c r="F38" s="22">
        <v>0.5</v>
      </c>
      <c r="G38" s="23" t="s">
        <v>125</v>
      </c>
      <c r="H38" s="22">
        <v>0.25</v>
      </c>
      <c r="I38" s="22" t="s">
        <v>140</v>
      </c>
      <c r="J38" s="22">
        <v>0.2</v>
      </c>
      <c r="K38" s="22"/>
      <c r="L38" s="22"/>
      <c r="M38" s="22"/>
      <c r="N38" s="22"/>
      <c r="O38" s="22">
        <f t="shared" si="15"/>
        <v>0.95</v>
      </c>
      <c r="P38" s="22">
        <f t="shared" si="0"/>
        <v>6.694</v>
      </c>
      <c r="Q38" s="29" t="s">
        <v>91</v>
      </c>
      <c r="R38" s="22">
        <v>4.0085699999999997</v>
      </c>
      <c r="S38" s="30">
        <f t="shared" si="1"/>
        <v>54.05142</v>
      </c>
      <c r="T38" s="29">
        <v>78.5</v>
      </c>
      <c r="U38" s="33">
        <f t="shared" si="2"/>
        <v>3.9249999999999998</v>
      </c>
      <c r="V38" s="22"/>
      <c r="W38" s="22"/>
      <c r="X38" s="22">
        <f t="shared" si="3"/>
        <v>3.9249999999999998</v>
      </c>
      <c r="Y38" s="22"/>
      <c r="Z38" s="22"/>
      <c r="AA38" s="23">
        <v>4.25</v>
      </c>
      <c r="AB38" s="22">
        <f t="shared" si="16"/>
        <v>1.85</v>
      </c>
      <c r="AC38" s="22"/>
      <c r="AD38" s="22"/>
      <c r="AE38" s="22">
        <f t="shared" si="4"/>
        <v>1.85</v>
      </c>
      <c r="AF38" s="23">
        <v>19</v>
      </c>
      <c r="AG38" s="23">
        <v>22</v>
      </c>
      <c r="AH38" s="23">
        <v>0</v>
      </c>
      <c r="AI38" s="22">
        <f t="shared" si="17"/>
        <v>1.72727272727273</v>
      </c>
      <c r="AJ38" s="22">
        <v>0</v>
      </c>
      <c r="AK38" s="22">
        <v>89</v>
      </c>
      <c r="AL38" s="22">
        <f t="shared" si="5"/>
        <v>89</v>
      </c>
      <c r="AM38" s="22">
        <f t="shared" si="6"/>
        <v>1.78</v>
      </c>
      <c r="AN38" s="22" t="s">
        <v>205</v>
      </c>
      <c r="AO38" s="22">
        <v>0.25</v>
      </c>
      <c r="AP38" s="22">
        <f t="shared" si="7"/>
        <v>2.0299999999999998</v>
      </c>
      <c r="AQ38" s="27" t="s">
        <v>206</v>
      </c>
      <c r="AR38" s="27">
        <v>0.3</v>
      </c>
      <c r="AS38" s="22">
        <f t="shared" si="8"/>
        <v>4.0572727272727303</v>
      </c>
      <c r="AT38" s="42"/>
      <c r="AU38" s="22"/>
      <c r="AV38" s="23"/>
      <c r="AW38" s="22"/>
      <c r="AX38" s="22">
        <f t="shared" si="9"/>
        <v>0</v>
      </c>
      <c r="AY38" s="23"/>
      <c r="AZ38" s="22"/>
      <c r="BA38" s="22"/>
      <c r="BB38" s="22"/>
      <c r="BC38" s="22">
        <f t="shared" si="10"/>
        <v>0</v>
      </c>
      <c r="BD38" s="22"/>
      <c r="BE38" s="22"/>
      <c r="BF38" s="22"/>
      <c r="BG38" s="22"/>
      <c r="BH38" s="22">
        <f t="shared" si="11"/>
        <v>0</v>
      </c>
      <c r="BI38" s="27"/>
      <c r="BJ38" s="27"/>
      <c r="BK38" s="27"/>
      <c r="BL38" s="46"/>
      <c r="BM38" s="22"/>
      <c r="BN38" s="22" t="s">
        <v>110</v>
      </c>
      <c r="BO38" s="22">
        <v>0.3</v>
      </c>
      <c r="BP38" s="22">
        <f t="shared" si="12"/>
        <v>0.3</v>
      </c>
      <c r="BQ38" s="22">
        <f t="shared" si="13"/>
        <v>0.3</v>
      </c>
      <c r="BR38" s="22">
        <f t="shared" si="14"/>
        <v>70.877692727272702</v>
      </c>
      <c r="BS38" s="22">
        <f t="shared" si="18"/>
        <v>1</v>
      </c>
      <c r="BT38" s="22">
        <f t="shared" si="19"/>
        <v>9</v>
      </c>
      <c r="BU38" s="22">
        <f t="shared" si="20"/>
        <v>59</v>
      </c>
    </row>
    <row r="39" spans="1:73" ht="14">
      <c r="A39" s="7" t="s">
        <v>105</v>
      </c>
      <c r="B39" s="7" t="s">
        <v>207</v>
      </c>
      <c r="C39" s="8" t="s">
        <v>208</v>
      </c>
      <c r="D39" s="9">
        <v>5.7069999999999999</v>
      </c>
      <c r="E39" s="22" t="s">
        <v>108</v>
      </c>
      <c r="F39" s="22">
        <v>0.5</v>
      </c>
      <c r="G39" s="23"/>
      <c r="H39" s="22"/>
      <c r="I39" s="22" t="s">
        <v>209</v>
      </c>
      <c r="J39" s="22">
        <v>0.55000000000000004</v>
      </c>
      <c r="K39" s="22"/>
      <c r="L39" s="22"/>
      <c r="M39" s="22"/>
      <c r="N39" s="22"/>
      <c r="O39" s="22">
        <f t="shared" si="15"/>
        <v>1.05</v>
      </c>
      <c r="P39" s="22">
        <f t="shared" si="0"/>
        <v>6.7569999999999997</v>
      </c>
      <c r="Q39" s="29" t="s">
        <v>91</v>
      </c>
      <c r="R39" s="22">
        <v>3.8</v>
      </c>
      <c r="S39" s="30">
        <f t="shared" si="1"/>
        <v>52.8</v>
      </c>
      <c r="T39" s="29">
        <v>84.5</v>
      </c>
      <c r="U39" s="33">
        <f t="shared" si="2"/>
        <v>4.2249999999999996</v>
      </c>
      <c r="V39" s="22"/>
      <c r="W39" s="22"/>
      <c r="X39" s="22">
        <f t="shared" si="3"/>
        <v>4.2249999999999996</v>
      </c>
      <c r="Y39" s="27" t="s">
        <v>210</v>
      </c>
      <c r="Z39" s="22">
        <v>0.3</v>
      </c>
      <c r="AA39" s="23">
        <v>4.0999999999999996</v>
      </c>
      <c r="AB39" s="22">
        <f t="shared" si="16"/>
        <v>1.82</v>
      </c>
      <c r="AC39" s="22"/>
      <c r="AD39" s="22"/>
      <c r="AE39" s="22">
        <f t="shared" si="4"/>
        <v>2.12</v>
      </c>
      <c r="AF39" s="23">
        <v>11</v>
      </c>
      <c r="AG39" s="23">
        <v>23</v>
      </c>
      <c r="AH39" s="23">
        <v>0</v>
      </c>
      <c r="AI39" s="22">
        <f t="shared" si="17"/>
        <v>0.95652173913043503</v>
      </c>
      <c r="AJ39" s="22">
        <v>0</v>
      </c>
      <c r="AK39" s="22">
        <v>283</v>
      </c>
      <c r="AL39" s="22">
        <f t="shared" si="5"/>
        <v>283</v>
      </c>
      <c r="AM39" s="22">
        <f t="shared" si="6"/>
        <v>2</v>
      </c>
      <c r="AN39" s="22" t="s">
        <v>211</v>
      </c>
      <c r="AO39" s="22">
        <v>1.75</v>
      </c>
      <c r="AP39" s="22">
        <f t="shared" si="7"/>
        <v>3.75</v>
      </c>
      <c r="AQ39" s="22" t="s">
        <v>212</v>
      </c>
      <c r="AR39" s="22">
        <v>0.2</v>
      </c>
      <c r="AS39" s="22">
        <f t="shared" si="8"/>
        <v>4.9065217391304303</v>
      </c>
      <c r="AT39" s="43" t="s">
        <v>213</v>
      </c>
      <c r="AU39" s="22">
        <v>7</v>
      </c>
      <c r="AV39" s="23"/>
      <c r="AW39" s="22"/>
      <c r="AX39" s="22">
        <f t="shared" si="9"/>
        <v>7</v>
      </c>
      <c r="AY39" s="23" t="s">
        <v>214</v>
      </c>
      <c r="AZ39" s="22"/>
      <c r="BA39" s="36" t="s">
        <v>215</v>
      </c>
      <c r="BB39" s="22">
        <v>1.5</v>
      </c>
      <c r="BC39" s="22">
        <f t="shared" si="10"/>
        <v>8.5</v>
      </c>
      <c r="BD39" s="22"/>
      <c r="BE39" s="22"/>
      <c r="BF39" s="22"/>
      <c r="BG39" s="22"/>
      <c r="BH39" s="22">
        <f t="shared" si="11"/>
        <v>0</v>
      </c>
      <c r="BI39" s="27" t="s">
        <v>216</v>
      </c>
      <c r="BJ39" s="27" t="s">
        <v>216</v>
      </c>
      <c r="BK39" s="27">
        <v>1</v>
      </c>
      <c r="BL39" s="46"/>
      <c r="BM39" s="22"/>
      <c r="BN39" s="22" t="s">
        <v>110</v>
      </c>
      <c r="BO39" s="22">
        <v>0.3</v>
      </c>
      <c r="BP39" s="22">
        <f t="shared" si="12"/>
        <v>1.3</v>
      </c>
      <c r="BQ39" s="22">
        <f t="shared" si="13"/>
        <v>9.8000000000000007</v>
      </c>
      <c r="BR39" s="22">
        <f t="shared" si="14"/>
        <v>80.608521739130396</v>
      </c>
      <c r="BS39" s="22">
        <f t="shared" si="18"/>
        <v>6</v>
      </c>
      <c r="BT39" s="22">
        <f t="shared" si="19"/>
        <v>3</v>
      </c>
      <c r="BU39" s="22">
        <f t="shared" si="20"/>
        <v>14</v>
      </c>
    </row>
    <row r="40" spans="1:73" ht="14">
      <c r="A40" s="7" t="s">
        <v>105</v>
      </c>
      <c r="B40" s="7" t="s">
        <v>217</v>
      </c>
      <c r="C40" s="8" t="s">
        <v>218</v>
      </c>
      <c r="D40" s="9">
        <v>5.2240000000000002</v>
      </c>
      <c r="E40" s="22" t="s">
        <v>108</v>
      </c>
      <c r="F40" s="22">
        <v>0.5</v>
      </c>
      <c r="G40" s="23"/>
      <c r="H40" s="22"/>
      <c r="I40" s="22"/>
      <c r="J40" s="22"/>
      <c r="K40" s="22"/>
      <c r="L40" s="22"/>
      <c r="M40" s="22"/>
      <c r="N40" s="22"/>
      <c r="O40" s="22">
        <f t="shared" si="15"/>
        <v>0.5</v>
      </c>
      <c r="P40" s="22">
        <f t="shared" si="0"/>
        <v>5.7240000000000002</v>
      </c>
      <c r="Q40" s="29" t="s">
        <v>91</v>
      </c>
      <c r="R40" s="22">
        <v>3.1609400000000001</v>
      </c>
      <c r="S40" s="30">
        <f t="shared" si="1"/>
        <v>48.96564</v>
      </c>
      <c r="T40" s="29">
        <v>57.5</v>
      </c>
      <c r="U40" s="33">
        <f t="shared" si="2"/>
        <v>2.875</v>
      </c>
      <c r="V40" s="22"/>
      <c r="W40" s="22"/>
      <c r="X40" s="22">
        <f t="shared" si="3"/>
        <v>2.875</v>
      </c>
      <c r="Y40" s="22"/>
      <c r="Z40" s="22"/>
      <c r="AA40" s="23">
        <v>0</v>
      </c>
      <c r="AB40" s="22">
        <f t="shared" si="16"/>
        <v>1</v>
      </c>
      <c r="AC40" s="22"/>
      <c r="AD40" s="22"/>
      <c r="AE40" s="22">
        <f t="shared" si="4"/>
        <v>1</v>
      </c>
      <c r="AF40" s="23">
        <v>11</v>
      </c>
      <c r="AG40" s="23">
        <v>22</v>
      </c>
      <c r="AH40" s="23">
        <v>0</v>
      </c>
      <c r="AI40" s="22">
        <f t="shared" si="17"/>
        <v>1</v>
      </c>
      <c r="AJ40" s="22">
        <v>0</v>
      </c>
      <c r="AK40" s="22"/>
      <c r="AL40" s="22">
        <f t="shared" si="5"/>
        <v>0</v>
      </c>
      <c r="AM40" s="22">
        <f t="shared" si="6"/>
        <v>0</v>
      </c>
      <c r="AN40" s="22"/>
      <c r="AO40" s="22"/>
      <c r="AP40" s="22">
        <f t="shared" si="7"/>
        <v>0</v>
      </c>
      <c r="AQ40" s="22"/>
      <c r="AR40" s="22"/>
      <c r="AS40" s="22">
        <f t="shared" si="8"/>
        <v>1</v>
      </c>
      <c r="AT40" s="43"/>
      <c r="AU40" s="22"/>
      <c r="AV40" s="23"/>
      <c r="AW40" s="22"/>
      <c r="AX40" s="22">
        <f t="shared" si="9"/>
        <v>0</v>
      </c>
      <c r="AY40" s="23"/>
      <c r="AZ40" s="22"/>
      <c r="BA40" s="22"/>
      <c r="BB40" s="22"/>
      <c r="BC40" s="22">
        <f t="shared" si="10"/>
        <v>0</v>
      </c>
      <c r="BD40" s="22"/>
      <c r="BE40" s="22"/>
      <c r="BF40" s="22"/>
      <c r="BG40" s="22"/>
      <c r="BH40" s="22">
        <f t="shared" si="11"/>
        <v>0</v>
      </c>
      <c r="BI40" s="27"/>
      <c r="BJ40" s="27"/>
      <c r="BK40" s="27"/>
      <c r="BL40" s="46"/>
      <c r="BM40" s="22"/>
      <c r="BN40" s="22" t="s">
        <v>110</v>
      </c>
      <c r="BO40" s="22">
        <v>0.3</v>
      </c>
      <c r="BP40" s="22">
        <f t="shared" si="12"/>
        <v>0.3</v>
      </c>
      <c r="BQ40" s="22">
        <f t="shared" si="13"/>
        <v>0.3</v>
      </c>
      <c r="BR40" s="22">
        <f t="shared" si="14"/>
        <v>59.864640000000001</v>
      </c>
      <c r="BS40" s="22">
        <f t="shared" si="18"/>
        <v>18</v>
      </c>
      <c r="BT40" s="22">
        <f t="shared" si="19"/>
        <v>28</v>
      </c>
      <c r="BU40" s="22">
        <f t="shared" si="20"/>
        <v>218</v>
      </c>
    </row>
    <row r="41" spans="1:73" ht="14">
      <c r="A41" s="7" t="s">
        <v>105</v>
      </c>
      <c r="B41" s="7" t="s">
        <v>219</v>
      </c>
      <c r="C41" s="8" t="s">
        <v>220</v>
      </c>
      <c r="D41" s="9">
        <v>5.327</v>
      </c>
      <c r="E41" s="22" t="s">
        <v>108</v>
      </c>
      <c r="F41" s="22">
        <v>0.5</v>
      </c>
      <c r="G41" s="23"/>
      <c r="H41" s="22"/>
      <c r="I41" s="22"/>
      <c r="J41" s="22"/>
      <c r="K41" s="22"/>
      <c r="L41" s="22"/>
      <c r="M41" s="22"/>
      <c r="N41" s="22"/>
      <c r="O41" s="22">
        <f t="shared" si="15"/>
        <v>0.5</v>
      </c>
      <c r="P41" s="22">
        <f t="shared" si="0"/>
        <v>5.827</v>
      </c>
      <c r="Q41" s="29" t="s">
        <v>91</v>
      </c>
      <c r="R41" s="22">
        <v>2.2578100000000001</v>
      </c>
      <c r="S41" s="30">
        <f t="shared" si="1"/>
        <v>43.546860000000002</v>
      </c>
      <c r="T41" s="29">
        <v>86.5</v>
      </c>
      <c r="U41" s="33">
        <f t="shared" si="2"/>
        <v>4.3250000000000002</v>
      </c>
      <c r="V41" s="22"/>
      <c r="W41" s="22"/>
      <c r="X41" s="22">
        <f t="shared" si="3"/>
        <v>4.3250000000000002</v>
      </c>
      <c r="Y41" s="22"/>
      <c r="Z41" s="22"/>
      <c r="AA41" s="23">
        <v>4.5</v>
      </c>
      <c r="AB41" s="22">
        <f t="shared" si="16"/>
        <v>1.9</v>
      </c>
      <c r="AC41" s="22"/>
      <c r="AD41" s="22"/>
      <c r="AE41" s="22">
        <f t="shared" si="4"/>
        <v>1.9</v>
      </c>
      <c r="AF41" s="23">
        <v>9</v>
      </c>
      <c r="AG41" s="23">
        <v>23</v>
      </c>
      <c r="AH41" s="23">
        <v>0</v>
      </c>
      <c r="AI41" s="22">
        <f t="shared" si="17"/>
        <v>0.78260869565217395</v>
      </c>
      <c r="AJ41" s="22">
        <v>0</v>
      </c>
      <c r="AK41" s="22"/>
      <c r="AL41" s="22">
        <f t="shared" si="5"/>
        <v>0</v>
      </c>
      <c r="AM41" s="22">
        <f t="shared" si="6"/>
        <v>0</v>
      </c>
      <c r="AN41" s="22"/>
      <c r="AO41" s="22"/>
      <c r="AP41" s="22">
        <f t="shared" si="7"/>
        <v>0</v>
      </c>
      <c r="AQ41" s="22"/>
      <c r="AR41" s="22"/>
      <c r="AS41" s="22">
        <f t="shared" si="8"/>
        <v>0.78260869565217395</v>
      </c>
      <c r="AT41" s="43"/>
      <c r="AU41" s="22"/>
      <c r="AV41" s="23"/>
      <c r="AW41" s="22"/>
      <c r="AX41" s="22">
        <f t="shared" si="9"/>
        <v>0</v>
      </c>
      <c r="AY41" s="23"/>
      <c r="AZ41" s="22"/>
      <c r="BA41" s="22"/>
      <c r="BB41" s="22"/>
      <c r="BC41" s="22">
        <f t="shared" si="10"/>
        <v>0</v>
      </c>
      <c r="BD41" s="22"/>
      <c r="BE41" s="22"/>
      <c r="BF41" s="22"/>
      <c r="BG41" s="22"/>
      <c r="BH41" s="22">
        <f t="shared" si="11"/>
        <v>0</v>
      </c>
      <c r="BI41" s="27"/>
      <c r="BJ41" s="27"/>
      <c r="BK41" s="27"/>
      <c r="BL41" s="46"/>
      <c r="BM41" s="22"/>
      <c r="BN41" s="22" t="s">
        <v>110</v>
      </c>
      <c r="BO41" s="22">
        <v>0.3</v>
      </c>
      <c r="BP41" s="22">
        <f t="shared" si="12"/>
        <v>0.3</v>
      </c>
      <c r="BQ41" s="22">
        <f t="shared" si="13"/>
        <v>0.3</v>
      </c>
      <c r="BR41" s="22">
        <f t="shared" si="14"/>
        <v>56.6814686956522</v>
      </c>
      <c r="BS41" s="22">
        <f t="shared" si="18"/>
        <v>54</v>
      </c>
      <c r="BT41" s="22">
        <f t="shared" si="19"/>
        <v>47</v>
      </c>
      <c r="BU41" s="22">
        <f t="shared" si="20"/>
        <v>304</v>
      </c>
    </row>
    <row r="42" spans="1:73" ht="14">
      <c r="A42" s="7" t="s">
        <v>105</v>
      </c>
      <c r="B42" s="7" t="s">
        <v>221</v>
      </c>
      <c r="C42" s="8" t="s">
        <v>222</v>
      </c>
      <c r="D42" s="9">
        <v>5.8769999999999998</v>
      </c>
      <c r="E42" s="22" t="s">
        <v>108</v>
      </c>
      <c r="F42" s="22">
        <v>0.5</v>
      </c>
      <c r="G42" s="23"/>
      <c r="H42" s="22"/>
      <c r="I42" s="22" t="s">
        <v>223</v>
      </c>
      <c r="J42" s="22">
        <v>0.5</v>
      </c>
      <c r="K42" s="22"/>
      <c r="L42" s="22"/>
      <c r="M42" s="22"/>
      <c r="N42" s="22"/>
      <c r="O42" s="22">
        <f t="shared" si="15"/>
        <v>1</v>
      </c>
      <c r="P42" s="22">
        <f t="shared" si="0"/>
        <v>6.8769999999999998</v>
      </c>
      <c r="Q42" s="29" t="s">
        <v>91</v>
      </c>
      <c r="R42" s="22">
        <v>3.7456800000000001</v>
      </c>
      <c r="S42" s="30">
        <f t="shared" si="1"/>
        <v>52.474080000000001</v>
      </c>
      <c r="T42" s="29">
        <v>83.5</v>
      </c>
      <c r="U42" s="33">
        <f t="shared" si="2"/>
        <v>4.1749999999999998</v>
      </c>
      <c r="V42" s="22"/>
      <c r="W42" s="22"/>
      <c r="X42" s="22">
        <f t="shared" si="3"/>
        <v>4.1749999999999998</v>
      </c>
      <c r="Y42" s="22"/>
      <c r="Z42" s="22"/>
      <c r="AA42" s="23">
        <v>4.1500000000000004</v>
      </c>
      <c r="AB42" s="22">
        <f t="shared" si="16"/>
        <v>1.83</v>
      </c>
      <c r="AC42" s="22"/>
      <c r="AD42" s="22"/>
      <c r="AE42" s="22">
        <f t="shared" si="4"/>
        <v>1.83</v>
      </c>
      <c r="AF42" s="23">
        <v>12</v>
      </c>
      <c r="AG42" s="23">
        <v>23</v>
      </c>
      <c r="AH42" s="23">
        <v>0</v>
      </c>
      <c r="AI42" s="22">
        <f t="shared" si="17"/>
        <v>1.0434782608695701</v>
      </c>
      <c r="AJ42" s="22">
        <v>0</v>
      </c>
      <c r="AK42" s="22">
        <v>227.5</v>
      </c>
      <c r="AL42" s="22">
        <f t="shared" si="5"/>
        <v>227.5</v>
      </c>
      <c r="AM42" s="22">
        <f t="shared" si="6"/>
        <v>2</v>
      </c>
      <c r="AN42" s="22" t="s">
        <v>224</v>
      </c>
      <c r="AO42" s="22">
        <v>1.75</v>
      </c>
      <c r="AP42" s="22">
        <f t="shared" si="7"/>
        <v>3.75</v>
      </c>
      <c r="AQ42" s="22"/>
      <c r="AR42" s="22"/>
      <c r="AS42" s="22">
        <f t="shared" si="8"/>
        <v>4.7934782608695699</v>
      </c>
      <c r="AT42" s="43" t="s">
        <v>225</v>
      </c>
      <c r="AU42" s="22">
        <v>8.1999999999999993</v>
      </c>
      <c r="AV42" s="23"/>
      <c r="AW42" s="22"/>
      <c r="AX42" s="22">
        <f t="shared" si="9"/>
        <v>8.1999999999999993</v>
      </c>
      <c r="AY42" s="23"/>
      <c r="AZ42" s="22"/>
      <c r="BA42" s="22"/>
      <c r="BB42" s="22"/>
      <c r="BC42" s="22">
        <f t="shared" si="10"/>
        <v>8.1999999999999993</v>
      </c>
      <c r="BD42" s="22" t="s">
        <v>226</v>
      </c>
      <c r="BE42" s="22">
        <v>0.1</v>
      </c>
      <c r="BF42" s="22"/>
      <c r="BG42" s="22"/>
      <c r="BH42" s="22">
        <f t="shared" si="11"/>
        <v>0.1</v>
      </c>
      <c r="BI42" s="27" t="s">
        <v>227</v>
      </c>
      <c r="BJ42" s="27" t="s">
        <v>227</v>
      </c>
      <c r="BK42" s="27">
        <v>2.8</v>
      </c>
      <c r="BL42" s="47" t="s">
        <v>228</v>
      </c>
      <c r="BM42" s="27">
        <v>0.4</v>
      </c>
      <c r="BN42" s="27" t="s">
        <v>229</v>
      </c>
      <c r="BO42" s="22">
        <v>0.75</v>
      </c>
      <c r="BP42" s="22">
        <f t="shared" si="12"/>
        <v>3.95</v>
      </c>
      <c r="BQ42" s="22">
        <f t="shared" si="13"/>
        <v>12</v>
      </c>
      <c r="BR42" s="22">
        <f t="shared" si="14"/>
        <v>82.149558260869597</v>
      </c>
      <c r="BS42" s="22">
        <f t="shared" si="18"/>
        <v>9</v>
      </c>
      <c r="BT42" s="22">
        <f t="shared" si="19"/>
        <v>2</v>
      </c>
      <c r="BU42" s="22">
        <f t="shared" si="20"/>
        <v>5</v>
      </c>
    </row>
    <row r="43" spans="1:73" ht="14">
      <c r="A43" s="10" t="s">
        <v>230</v>
      </c>
      <c r="B43" s="11" t="s">
        <v>231</v>
      </c>
      <c r="C43" s="12" t="s">
        <v>232</v>
      </c>
      <c r="D43" s="13">
        <v>5.43</v>
      </c>
      <c r="E43" s="24" t="s">
        <v>108</v>
      </c>
      <c r="F43" s="24">
        <v>0.5</v>
      </c>
      <c r="G43" s="25"/>
      <c r="H43" s="24"/>
      <c r="I43" s="24"/>
      <c r="J43" s="24"/>
      <c r="K43" s="24"/>
      <c r="L43" s="24"/>
      <c r="M43" s="24"/>
      <c r="N43" s="24"/>
      <c r="O43" s="24">
        <f t="shared" si="15"/>
        <v>0.5</v>
      </c>
      <c r="P43" s="24">
        <f t="shared" si="0"/>
        <v>5.93</v>
      </c>
      <c r="Q43" s="31" t="s">
        <v>91</v>
      </c>
      <c r="R43" s="24">
        <v>0.87234</v>
      </c>
      <c r="S43" s="32">
        <f t="shared" si="1"/>
        <v>35.23404</v>
      </c>
      <c r="T43" s="31">
        <v>0</v>
      </c>
      <c r="U43" s="34">
        <f t="shared" si="2"/>
        <v>0</v>
      </c>
      <c r="V43" s="24"/>
      <c r="W43" s="24"/>
      <c r="X43" s="24">
        <f t="shared" si="3"/>
        <v>0</v>
      </c>
      <c r="Y43" s="24"/>
      <c r="Z43" s="24"/>
      <c r="AA43" s="25">
        <v>0</v>
      </c>
      <c r="AB43" s="22">
        <f t="shared" si="16"/>
        <v>1</v>
      </c>
      <c r="AC43" s="24"/>
      <c r="AD43" s="24"/>
      <c r="AE43" s="24">
        <f t="shared" si="4"/>
        <v>1</v>
      </c>
      <c r="AF43" s="25"/>
      <c r="AG43" s="25"/>
      <c r="AH43" s="25"/>
      <c r="AI43" s="24"/>
      <c r="AJ43" s="24">
        <v>0</v>
      </c>
      <c r="AK43" s="24"/>
      <c r="AL43" s="24">
        <f t="shared" si="5"/>
        <v>0</v>
      </c>
      <c r="AM43" s="24">
        <f t="shared" si="6"/>
        <v>0</v>
      </c>
      <c r="AN43" s="24"/>
      <c r="AO43" s="24"/>
      <c r="AP43" s="24">
        <f t="shared" si="7"/>
        <v>0</v>
      </c>
      <c r="AQ43" s="24"/>
      <c r="AR43" s="24"/>
      <c r="AS43" s="22">
        <f t="shared" si="8"/>
        <v>0</v>
      </c>
      <c r="AT43" s="28"/>
      <c r="AU43" s="24"/>
      <c r="AV43" s="25"/>
      <c r="AW43" s="24"/>
      <c r="AX43" s="24">
        <f t="shared" si="9"/>
        <v>0</v>
      </c>
      <c r="AY43" s="25"/>
      <c r="AZ43" s="24"/>
      <c r="BA43" s="24"/>
      <c r="BB43" s="24"/>
      <c r="BC43" s="24">
        <f t="shared" si="10"/>
        <v>0</v>
      </c>
      <c r="BD43" s="24"/>
      <c r="BE43" s="24"/>
      <c r="BF43" s="24"/>
      <c r="BG43" s="24"/>
      <c r="BH43" s="24">
        <f t="shared" si="11"/>
        <v>0</v>
      </c>
      <c r="BI43" s="38"/>
      <c r="BJ43" s="38"/>
      <c r="BK43" s="38"/>
      <c r="BL43" s="26"/>
      <c r="BM43" s="24"/>
      <c r="BN43" s="24"/>
      <c r="BO43" s="24"/>
      <c r="BP43" s="24">
        <f t="shared" si="12"/>
        <v>0</v>
      </c>
      <c r="BQ43" s="24">
        <f t="shared" si="13"/>
        <v>0</v>
      </c>
      <c r="BR43" s="24">
        <f t="shared" si="14"/>
        <v>42.16404</v>
      </c>
      <c r="BS43" s="24">
        <f t="shared" si="18"/>
        <v>76</v>
      </c>
      <c r="BT43" s="24">
        <f t="shared" si="19"/>
        <v>76</v>
      </c>
      <c r="BU43" s="24">
        <f t="shared" si="20"/>
        <v>432</v>
      </c>
    </row>
    <row r="44" spans="1:73" ht="14">
      <c r="A44" s="14" t="s">
        <v>233</v>
      </c>
      <c r="B44" s="14" t="s">
        <v>234</v>
      </c>
      <c r="C44" s="15" t="s">
        <v>235</v>
      </c>
      <c r="D44" s="13">
        <v>5.8380000000000001</v>
      </c>
      <c r="E44" s="24" t="s">
        <v>108</v>
      </c>
      <c r="F44" s="24">
        <v>0.5</v>
      </c>
      <c r="G44" s="25" t="s">
        <v>125</v>
      </c>
      <c r="H44" s="24">
        <v>0.25</v>
      </c>
      <c r="I44" s="24" t="s">
        <v>140</v>
      </c>
      <c r="J44" s="24">
        <v>0.2</v>
      </c>
      <c r="K44" s="24"/>
      <c r="L44" s="24"/>
      <c r="M44" s="24"/>
      <c r="N44" s="24"/>
      <c r="O44" s="24">
        <f t="shared" si="15"/>
        <v>0.95</v>
      </c>
      <c r="P44" s="24">
        <f t="shared" si="0"/>
        <v>6.7880000000000003</v>
      </c>
      <c r="Q44" s="31" t="s">
        <v>91</v>
      </c>
      <c r="R44" s="24">
        <v>3.5359400000000001</v>
      </c>
      <c r="S44" s="32">
        <f t="shared" si="1"/>
        <v>51.21564</v>
      </c>
      <c r="T44" s="31">
        <v>79</v>
      </c>
      <c r="U44" s="34">
        <f t="shared" si="2"/>
        <v>3.95</v>
      </c>
      <c r="V44" s="24"/>
      <c r="W44" s="24"/>
      <c r="X44" s="24">
        <f t="shared" si="3"/>
        <v>3.95</v>
      </c>
      <c r="Y44" s="24"/>
      <c r="Z44" s="24"/>
      <c r="AA44" s="25">
        <v>4.3499999999999996</v>
      </c>
      <c r="AB44" s="22">
        <f t="shared" si="16"/>
        <v>1.87</v>
      </c>
      <c r="AC44" s="24"/>
      <c r="AD44" s="24"/>
      <c r="AE44" s="24">
        <f t="shared" si="4"/>
        <v>1.87</v>
      </c>
      <c r="AF44" s="25">
        <v>17</v>
      </c>
      <c r="AG44" s="25">
        <v>22</v>
      </c>
      <c r="AH44" s="25">
        <v>0</v>
      </c>
      <c r="AI44" s="24">
        <f>AF44/AG44*2-AH44*0.5</f>
        <v>1.5454545454545501</v>
      </c>
      <c r="AJ44" s="24">
        <v>0</v>
      </c>
      <c r="AK44" s="24">
        <v>101</v>
      </c>
      <c r="AL44" s="24">
        <f t="shared" si="5"/>
        <v>101</v>
      </c>
      <c r="AM44" s="24">
        <f t="shared" si="6"/>
        <v>2</v>
      </c>
      <c r="AN44" s="24" t="s">
        <v>236</v>
      </c>
      <c r="AO44" s="24">
        <v>0.25</v>
      </c>
      <c r="AP44" s="24">
        <f t="shared" si="7"/>
        <v>2.25</v>
      </c>
      <c r="AQ44" s="24"/>
      <c r="AR44" s="24"/>
      <c r="AS44" s="22">
        <f t="shared" si="8"/>
        <v>3.7954545454545499</v>
      </c>
      <c r="AT44" s="28"/>
      <c r="AU44" s="24"/>
      <c r="AV44" s="25"/>
      <c r="AW44" s="24"/>
      <c r="AX44" s="24">
        <f t="shared" si="9"/>
        <v>0</v>
      </c>
      <c r="AY44" s="25"/>
      <c r="AZ44" s="24"/>
      <c r="BA44" s="24"/>
      <c r="BB44" s="24"/>
      <c r="BC44" s="24">
        <f t="shared" si="10"/>
        <v>0</v>
      </c>
      <c r="BD44" s="24" t="s">
        <v>237</v>
      </c>
      <c r="BE44" s="24">
        <v>0.1</v>
      </c>
      <c r="BF44" s="24"/>
      <c r="BG44" s="24"/>
      <c r="BH44" s="24">
        <f t="shared" si="11"/>
        <v>0.1</v>
      </c>
      <c r="BI44" s="38" t="s">
        <v>238</v>
      </c>
      <c r="BJ44" s="38" t="s">
        <v>238</v>
      </c>
      <c r="BK44" s="38">
        <v>1.8</v>
      </c>
      <c r="BL44" s="26" t="s">
        <v>131</v>
      </c>
      <c r="BM44" s="24">
        <v>0.2</v>
      </c>
      <c r="BN44" s="24" t="s">
        <v>239</v>
      </c>
      <c r="BO44" s="24">
        <v>0.05</v>
      </c>
      <c r="BP44" s="24">
        <f t="shared" si="12"/>
        <v>2.0499999999999998</v>
      </c>
      <c r="BQ44" s="24">
        <f t="shared" si="13"/>
        <v>2.15</v>
      </c>
      <c r="BR44" s="24">
        <f t="shared" si="14"/>
        <v>69.769094545454493</v>
      </c>
      <c r="BS44" s="24">
        <f t="shared" si="18"/>
        <v>12</v>
      </c>
      <c r="BT44" s="24">
        <f t="shared" si="19"/>
        <v>10</v>
      </c>
      <c r="BU44" s="24">
        <f t="shared" si="20"/>
        <v>69</v>
      </c>
    </row>
    <row r="45" spans="1:73" ht="14">
      <c r="A45" s="14" t="s">
        <v>233</v>
      </c>
      <c r="B45" s="14" t="s">
        <v>240</v>
      </c>
      <c r="C45" s="16" t="s">
        <v>241</v>
      </c>
      <c r="D45" s="13">
        <v>5.8460000000000001</v>
      </c>
      <c r="E45" s="24" t="s">
        <v>108</v>
      </c>
      <c r="F45" s="24">
        <v>0.5</v>
      </c>
      <c r="G45" s="25" t="s">
        <v>125</v>
      </c>
      <c r="H45" s="24">
        <v>0.25</v>
      </c>
      <c r="I45" s="24" t="s">
        <v>140</v>
      </c>
      <c r="J45" s="24">
        <v>0.2</v>
      </c>
      <c r="K45" s="24"/>
      <c r="L45" s="24"/>
      <c r="M45" s="24"/>
      <c r="N45" s="24"/>
      <c r="O45" s="24">
        <f t="shared" si="15"/>
        <v>0.95</v>
      </c>
      <c r="P45" s="24">
        <f t="shared" si="0"/>
        <v>6.7960000000000003</v>
      </c>
      <c r="Q45" s="31" t="s">
        <v>91</v>
      </c>
      <c r="R45" s="24">
        <v>3.8937499999999998</v>
      </c>
      <c r="S45" s="32">
        <f t="shared" si="1"/>
        <v>53.362499999999997</v>
      </c>
      <c r="T45" s="31">
        <v>76.5</v>
      </c>
      <c r="U45" s="34">
        <f t="shared" si="2"/>
        <v>3.8250000000000002</v>
      </c>
      <c r="V45" s="24" t="s">
        <v>242</v>
      </c>
      <c r="W45" s="24">
        <v>0.3</v>
      </c>
      <c r="X45" s="24">
        <f t="shared" si="3"/>
        <v>4.125</v>
      </c>
      <c r="Y45" s="24"/>
      <c r="Z45" s="24"/>
      <c r="AA45" s="25">
        <v>4.2670000000000003</v>
      </c>
      <c r="AB45" s="22">
        <f t="shared" si="16"/>
        <v>1.8533999999999999</v>
      </c>
      <c r="AC45" s="24"/>
      <c r="AD45" s="24"/>
      <c r="AE45" s="24">
        <f t="shared" si="4"/>
        <v>1.8533999999999999</v>
      </c>
      <c r="AF45" s="25">
        <v>17</v>
      </c>
      <c r="AG45" s="25">
        <v>22</v>
      </c>
      <c r="AH45" s="25">
        <v>0</v>
      </c>
      <c r="AI45" s="24">
        <f>AF45/AG45*2-AH45*0.5</f>
        <v>1.5454545454545501</v>
      </c>
      <c r="AJ45" s="24">
        <v>0</v>
      </c>
      <c r="AK45" s="24">
        <v>103</v>
      </c>
      <c r="AL45" s="24">
        <f t="shared" si="5"/>
        <v>103</v>
      </c>
      <c r="AM45" s="24">
        <f t="shared" si="6"/>
        <v>2</v>
      </c>
      <c r="AN45" s="24" t="s">
        <v>236</v>
      </c>
      <c r="AO45" s="24">
        <v>0.25</v>
      </c>
      <c r="AP45" s="24">
        <f t="shared" si="7"/>
        <v>2.25</v>
      </c>
      <c r="AQ45" s="24"/>
      <c r="AR45" s="24"/>
      <c r="AS45" s="22">
        <f t="shared" si="8"/>
        <v>3.7954545454545499</v>
      </c>
      <c r="AT45" s="28"/>
      <c r="AU45" s="24"/>
      <c r="AV45" s="25" t="s">
        <v>243</v>
      </c>
      <c r="AW45" s="24">
        <v>1.4</v>
      </c>
      <c r="AX45" s="24">
        <f t="shared" si="9"/>
        <v>1.4</v>
      </c>
      <c r="AY45" s="25"/>
      <c r="AZ45" s="24"/>
      <c r="BA45" s="24"/>
      <c r="BB45" s="24"/>
      <c r="BC45" s="24">
        <f t="shared" si="10"/>
        <v>1.4</v>
      </c>
      <c r="BD45" s="24" t="s">
        <v>237</v>
      </c>
      <c r="BE45" s="24">
        <v>0.1</v>
      </c>
      <c r="BF45" s="24"/>
      <c r="BG45" s="24"/>
      <c r="BH45" s="24">
        <f t="shared" si="11"/>
        <v>0.1</v>
      </c>
      <c r="BI45" s="38" t="s">
        <v>244</v>
      </c>
      <c r="BJ45" s="38" t="s">
        <v>244</v>
      </c>
      <c r="BK45" s="38">
        <v>2.2999999999999998</v>
      </c>
      <c r="BL45" s="26" t="s">
        <v>245</v>
      </c>
      <c r="BM45" s="24">
        <v>0.25</v>
      </c>
      <c r="BN45" s="24" t="s">
        <v>239</v>
      </c>
      <c r="BO45" s="24">
        <v>0.05</v>
      </c>
      <c r="BP45" s="24">
        <f t="shared" si="12"/>
        <v>2.6</v>
      </c>
      <c r="BQ45" s="24">
        <f t="shared" si="13"/>
        <v>4.0999999999999996</v>
      </c>
      <c r="BR45" s="24">
        <f t="shared" si="14"/>
        <v>74.032354545454595</v>
      </c>
      <c r="BS45" s="24">
        <f t="shared" si="18"/>
        <v>4</v>
      </c>
      <c r="BT45" s="24">
        <f t="shared" si="19"/>
        <v>6</v>
      </c>
      <c r="BU45" s="24">
        <f t="shared" si="20"/>
        <v>37</v>
      </c>
    </row>
    <row r="46" spans="1:73" ht="26">
      <c r="A46" s="17" t="s">
        <v>233</v>
      </c>
      <c r="B46" s="17" t="s">
        <v>246</v>
      </c>
      <c r="C46" s="18" t="s">
        <v>247</v>
      </c>
      <c r="D46" s="17">
        <v>5.7160000000000002</v>
      </c>
      <c r="E46" s="24" t="s">
        <v>108</v>
      </c>
      <c r="F46" s="24">
        <v>0.5</v>
      </c>
      <c r="G46" s="26"/>
      <c r="H46" s="24"/>
      <c r="I46" s="28" t="s">
        <v>248</v>
      </c>
      <c r="J46" s="24">
        <v>0.25</v>
      </c>
      <c r="K46" s="24"/>
      <c r="L46" s="24"/>
      <c r="M46" s="24"/>
      <c r="N46" s="24"/>
      <c r="O46" s="24">
        <f t="shared" si="15"/>
        <v>0.75</v>
      </c>
      <c r="P46" s="24">
        <f t="shared" si="0"/>
        <v>6.4660000000000002</v>
      </c>
      <c r="Q46" s="31" t="s">
        <v>91</v>
      </c>
      <c r="R46" s="24">
        <v>3.9553799999999999</v>
      </c>
      <c r="S46" s="32">
        <f t="shared" si="1"/>
        <v>53.732280000000003</v>
      </c>
      <c r="T46" s="31">
        <v>60</v>
      </c>
      <c r="U46" s="34">
        <v>3</v>
      </c>
      <c r="V46" s="24"/>
      <c r="W46" s="24"/>
      <c r="X46" s="24">
        <f t="shared" si="3"/>
        <v>3</v>
      </c>
      <c r="Y46" s="24"/>
      <c r="Z46" s="24"/>
      <c r="AA46" s="26">
        <v>4.0999999999999996</v>
      </c>
      <c r="AB46" s="22">
        <f t="shared" si="16"/>
        <v>1.82</v>
      </c>
      <c r="AC46" s="24"/>
      <c r="AD46" s="24"/>
      <c r="AE46" s="24">
        <f t="shared" si="4"/>
        <v>1.82</v>
      </c>
      <c r="AF46" s="26">
        <v>3</v>
      </c>
      <c r="AG46" s="26">
        <v>23</v>
      </c>
      <c r="AH46" s="26">
        <v>0</v>
      </c>
      <c r="AI46" s="24">
        <v>0.26086956500000003</v>
      </c>
      <c r="AJ46" s="24">
        <v>0</v>
      </c>
      <c r="AK46" s="24">
        <v>223.5</v>
      </c>
      <c r="AL46" s="24">
        <f t="shared" si="5"/>
        <v>223.5</v>
      </c>
      <c r="AM46" s="24">
        <f t="shared" si="6"/>
        <v>2</v>
      </c>
      <c r="AN46" s="28" t="s">
        <v>249</v>
      </c>
      <c r="AO46" s="24">
        <v>1.25</v>
      </c>
      <c r="AP46" s="24">
        <f t="shared" si="7"/>
        <v>3.25</v>
      </c>
      <c r="AQ46" s="24"/>
      <c r="AR46" s="24"/>
      <c r="AS46" s="22">
        <f t="shared" si="8"/>
        <v>3.5108695650000001</v>
      </c>
      <c r="AT46" s="28" t="s">
        <v>250</v>
      </c>
      <c r="AU46" s="24">
        <v>1</v>
      </c>
      <c r="AV46" s="26"/>
      <c r="AW46" s="24"/>
      <c r="AX46" s="24">
        <f t="shared" si="9"/>
        <v>1</v>
      </c>
      <c r="AY46" s="26"/>
      <c r="AZ46" s="24"/>
      <c r="BA46" s="24"/>
      <c r="BB46" s="24"/>
      <c r="BC46" s="24">
        <f t="shared" si="10"/>
        <v>1</v>
      </c>
      <c r="BD46" s="28" t="s">
        <v>237</v>
      </c>
      <c r="BE46" s="24">
        <v>0.1</v>
      </c>
      <c r="BF46" s="24"/>
      <c r="BG46" s="24"/>
      <c r="BH46" s="24">
        <f t="shared" si="11"/>
        <v>0.1</v>
      </c>
      <c r="BI46" s="48" t="s">
        <v>251</v>
      </c>
      <c r="BJ46" s="48" t="s">
        <v>251</v>
      </c>
      <c r="BK46" s="38">
        <v>2</v>
      </c>
      <c r="BL46" s="26"/>
      <c r="BM46" s="24"/>
      <c r="BN46" s="24" t="s">
        <v>239</v>
      </c>
      <c r="BO46" s="24">
        <v>0.05</v>
      </c>
      <c r="BP46" s="24">
        <f t="shared" si="12"/>
        <v>2.0499999999999998</v>
      </c>
      <c r="BQ46" s="24">
        <f t="shared" si="13"/>
        <v>3.15</v>
      </c>
      <c r="BR46" s="24">
        <f t="shared" si="14"/>
        <v>71.679149565000003</v>
      </c>
      <c r="BS46" s="24">
        <f t="shared" si="18"/>
        <v>2</v>
      </c>
      <c r="BT46" s="24">
        <f t="shared" si="19"/>
        <v>8</v>
      </c>
      <c r="BU46" s="24">
        <f t="shared" si="20"/>
        <v>55</v>
      </c>
    </row>
    <row r="47" spans="1:73" ht="14">
      <c r="A47" s="14" t="s">
        <v>233</v>
      </c>
      <c r="B47" s="14" t="s">
        <v>252</v>
      </c>
      <c r="C47" s="15" t="s">
        <v>253</v>
      </c>
      <c r="D47" s="13">
        <v>5.4749999999999996</v>
      </c>
      <c r="E47" s="24" t="s">
        <v>108</v>
      </c>
      <c r="F47" s="24">
        <v>0.5</v>
      </c>
      <c r="G47" s="25"/>
      <c r="H47" s="24"/>
      <c r="I47" s="24"/>
      <c r="J47" s="24"/>
      <c r="K47" s="24"/>
      <c r="L47" s="24"/>
      <c r="M47" s="24"/>
      <c r="N47" s="24"/>
      <c r="O47" s="24">
        <f t="shared" si="15"/>
        <v>0.5</v>
      </c>
      <c r="P47" s="24">
        <f t="shared" si="0"/>
        <v>5.9749999999999996</v>
      </c>
      <c r="Q47" s="31" t="s">
        <v>91</v>
      </c>
      <c r="R47" s="24">
        <v>1.9328099999999999</v>
      </c>
      <c r="S47" s="32">
        <f t="shared" si="1"/>
        <v>41.59686</v>
      </c>
      <c r="T47" s="31">
        <v>59</v>
      </c>
      <c r="U47" s="34">
        <f t="shared" ref="U47:U56" si="21">T47*0.05</f>
        <v>2.95</v>
      </c>
      <c r="V47" s="24"/>
      <c r="W47" s="24"/>
      <c r="X47" s="24">
        <f t="shared" si="3"/>
        <v>2.95</v>
      </c>
      <c r="Y47" s="24"/>
      <c r="Z47" s="24"/>
      <c r="AA47" s="25">
        <v>0</v>
      </c>
      <c r="AB47" s="22">
        <f t="shared" si="16"/>
        <v>1</v>
      </c>
      <c r="AC47" s="24"/>
      <c r="AD47" s="24"/>
      <c r="AE47" s="24">
        <f t="shared" si="4"/>
        <v>1</v>
      </c>
      <c r="AF47" s="25">
        <v>1</v>
      </c>
      <c r="AG47" s="25">
        <v>23</v>
      </c>
      <c r="AH47" s="25">
        <v>0</v>
      </c>
      <c r="AI47" s="24">
        <f t="shared" ref="AI47:AI56" si="22">AF47/AG47*2-AH47*0.5</f>
        <v>8.6956521739130405E-2</v>
      </c>
      <c r="AJ47" s="24">
        <v>0</v>
      </c>
      <c r="AK47" s="24"/>
      <c r="AL47" s="24">
        <f t="shared" si="5"/>
        <v>0</v>
      </c>
      <c r="AM47" s="24">
        <f t="shared" si="6"/>
        <v>0</v>
      </c>
      <c r="AN47" s="24"/>
      <c r="AO47" s="24"/>
      <c r="AP47" s="24">
        <f t="shared" si="7"/>
        <v>0</v>
      </c>
      <c r="AQ47" s="24"/>
      <c r="AR47" s="24"/>
      <c r="AS47" s="22">
        <f t="shared" si="8"/>
        <v>8.6956521739130405E-2</v>
      </c>
      <c r="AT47" s="28"/>
      <c r="AU47" s="24"/>
      <c r="AV47" s="25"/>
      <c r="AW47" s="24"/>
      <c r="AX47" s="24">
        <f t="shared" si="9"/>
        <v>0</v>
      </c>
      <c r="AY47" s="25"/>
      <c r="AZ47" s="24"/>
      <c r="BA47" s="24"/>
      <c r="BB47" s="24"/>
      <c r="BC47" s="24">
        <f t="shared" si="10"/>
        <v>0</v>
      </c>
      <c r="BD47" s="24"/>
      <c r="BE47" s="24"/>
      <c r="BF47" s="24"/>
      <c r="BG47" s="24"/>
      <c r="BH47" s="24">
        <f t="shared" si="11"/>
        <v>0</v>
      </c>
      <c r="BI47" s="38"/>
      <c r="BJ47" s="38"/>
      <c r="BK47" s="38"/>
      <c r="BL47" s="26"/>
      <c r="BM47" s="24"/>
      <c r="BN47" s="24"/>
      <c r="BO47" s="24"/>
      <c r="BP47" s="24">
        <f t="shared" si="12"/>
        <v>0</v>
      </c>
      <c r="BQ47" s="24">
        <f t="shared" si="13"/>
        <v>0</v>
      </c>
      <c r="BR47" s="24">
        <f t="shared" si="14"/>
        <v>51.608816521739101</v>
      </c>
      <c r="BS47" s="24">
        <f t="shared" si="18"/>
        <v>63</v>
      </c>
      <c r="BT47" s="24">
        <f t="shared" si="19"/>
        <v>68</v>
      </c>
      <c r="BU47" s="24">
        <f t="shared" si="20"/>
        <v>395</v>
      </c>
    </row>
    <row r="48" spans="1:73" ht="14">
      <c r="A48" s="14" t="s">
        <v>233</v>
      </c>
      <c r="B48" s="14" t="s">
        <v>254</v>
      </c>
      <c r="C48" s="15" t="s">
        <v>255</v>
      </c>
      <c r="D48" s="13">
        <v>5.6840000000000002</v>
      </c>
      <c r="E48" s="24" t="s">
        <v>108</v>
      </c>
      <c r="F48" s="24">
        <v>0.5</v>
      </c>
      <c r="G48" s="25" t="s">
        <v>125</v>
      </c>
      <c r="H48" s="24">
        <v>0.25</v>
      </c>
      <c r="I48" s="24" t="s">
        <v>140</v>
      </c>
      <c r="J48" s="24">
        <v>0.2</v>
      </c>
      <c r="K48" s="24"/>
      <c r="L48" s="24"/>
      <c r="M48" s="24"/>
      <c r="N48" s="24"/>
      <c r="O48" s="24">
        <f t="shared" si="15"/>
        <v>0.95</v>
      </c>
      <c r="P48" s="24">
        <f t="shared" si="0"/>
        <v>6.6340000000000003</v>
      </c>
      <c r="Q48" s="31" t="s">
        <v>91</v>
      </c>
      <c r="R48" s="24">
        <v>3.2593800000000002</v>
      </c>
      <c r="S48" s="32">
        <f t="shared" si="1"/>
        <v>49.556280000000001</v>
      </c>
      <c r="T48" s="31">
        <v>83.5</v>
      </c>
      <c r="U48" s="34">
        <f t="shared" si="21"/>
        <v>4.1749999999999998</v>
      </c>
      <c r="V48" s="24"/>
      <c r="W48" s="24"/>
      <c r="X48" s="24">
        <f t="shared" si="3"/>
        <v>4.1749999999999998</v>
      </c>
      <c r="Y48" s="24"/>
      <c r="Z48" s="24"/>
      <c r="AA48" s="25">
        <v>4.5</v>
      </c>
      <c r="AB48" s="22">
        <f t="shared" si="16"/>
        <v>1.9</v>
      </c>
      <c r="AC48" s="24"/>
      <c r="AD48" s="24"/>
      <c r="AE48" s="24">
        <f t="shared" si="4"/>
        <v>1.9</v>
      </c>
      <c r="AF48" s="25">
        <v>17</v>
      </c>
      <c r="AG48" s="25">
        <v>22</v>
      </c>
      <c r="AH48" s="25">
        <v>0</v>
      </c>
      <c r="AI48" s="24">
        <f t="shared" si="22"/>
        <v>1.5454545454545501</v>
      </c>
      <c r="AJ48" s="24">
        <v>0</v>
      </c>
      <c r="AK48" s="24">
        <v>101.5</v>
      </c>
      <c r="AL48" s="24">
        <f t="shared" si="5"/>
        <v>101.5</v>
      </c>
      <c r="AM48" s="24">
        <f t="shared" si="6"/>
        <v>2</v>
      </c>
      <c r="AN48" s="24" t="s">
        <v>236</v>
      </c>
      <c r="AO48" s="24">
        <v>0.25</v>
      </c>
      <c r="AP48" s="24">
        <f t="shared" si="7"/>
        <v>2.25</v>
      </c>
      <c r="AQ48" s="24"/>
      <c r="AR48" s="24"/>
      <c r="AS48" s="22">
        <f t="shared" si="8"/>
        <v>3.7954545454545499</v>
      </c>
      <c r="AT48" s="28"/>
      <c r="AU48" s="24"/>
      <c r="AV48" s="25"/>
      <c r="AW48" s="24"/>
      <c r="AX48" s="24">
        <f t="shared" si="9"/>
        <v>0</v>
      </c>
      <c r="AY48" s="25"/>
      <c r="AZ48" s="24"/>
      <c r="BA48" s="24"/>
      <c r="BB48" s="24"/>
      <c r="BC48" s="24">
        <f t="shared" si="10"/>
        <v>0</v>
      </c>
      <c r="BD48" s="24"/>
      <c r="BE48" s="24"/>
      <c r="BF48" s="24"/>
      <c r="BG48" s="24"/>
      <c r="BH48" s="24">
        <f t="shared" si="11"/>
        <v>0</v>
      </c>
      <c r="BI48" s="38" t="s">
        <v>256</v>
      </c>
      <c r="BJ48" s="38" t="s">
        <v>256</v>
      </c>
      <c r="BK48" s="38">
        <v>2.5</v>
      </c>
      <c r="BL48" s="26" t="s">
        <v>245</v>
      </c>
      <c r="BM48" s="24">
        <v>0.25</v>
      </c>
      <c r="BN48" s="24" t="s">
        <v>239</v>
      </c>
      <c r="BO48" s="24">
        <v>0.05</v>
      </c>
      <c r="BP48" s="24">
        <f t="shared" si="12"/>
        <v>2.8</v>
      </c>
      <c r="BQ48" s="24">
        <f t="shared" si="13"/>
        <v>2.8</v>
      </c>
      <c r="BR48" s="24">
        <f t="shared" si="14"/>
        <v>68.860734545454505</v>
      </c>
      <c r="BS48" s="24">
        <f t="shared" si="18"/>
        <v>15</v>
      </c>
      <c r="BT48" s="24">
        <f t="shared" si="19"/>
        <v>12</v>
      </c>
      <c r="BU48" s="24">
        <f t="shared" si="20"/>
        <v>82</v>
      </c>
    </row>
    <row r="49" spans="1:73" ht="14">
      <c r="A49" s="14" t="s">
        <v>233</v>
      </c>
      <c r="B49" s="14" t="s">
        <v>257</v>
      </c>
      <c r="C49" s="15" t="s">
        <v>258</v>
      </c>
      <c r="D49" s="13">
        <v>5.61</v>
      </c>
      <c r="E49" s="24" t="s">
        <v>108</v>
      </c>
      <c r="F49" s="24">
        <v>0.5</v>
      </c>
      <c r="G49" s="25"/>
      <c r="H49" s="24"/>
      <c r="I49" s="24"/>
      <c r="J49" s="24"/>
      <c r="K49" s="24"/>
      <c r="L49" s="24"/>
      <c r="M49" s="24"/>
      <c r="N49" s="24"/>
      <c r="O49" s="24">
        <f t="shared" si="15"/>
        <v>0.5</v>
      </c>
      <c r="P49" s="24">
        <f t="shared" si="0"/>
        <v>6.11</v>
      </c>
      <c r="Q49" s="31" t="s">
        <v>91</v>
      </c>
      <c r="R49" s="24">
        <v>3.2312500000000002</v>
      </c>
      <c r="S49" s="32">
        <f t="shared" si="1"/>
        <v>49.387500000000003</v>
      </c>
      <c r="T49" s="31">
        <v>74</v>
      </c>
      <c r="U49" s="34">
        <f t="shared" si="21"/>
        <v>3.7</v>
      </c>
      <c r="V49" s="24"/>
      <c r="W49" s="24"/>
      <c r="X49" s="24">
        <f t="shared" si="3"/>
        <v>3.7</v>
      </c>
      <c r="Y49" s="24"/>
      <c r="Z49" s="24"/>
      <c r="AA49" s="25">
        <v>3.1669999999999998</v>
      </c>
      <c r="AB49" s="22">
        <f t="shared" si="16"/>
        <v>1.6334</v>
      </c>
      <c r="AC49" s="24"/>
      <c r="AD49" s="24"/>
      <c r="AE49" s="24">
        <f t="shared" si="4"/>
        <v>1.6334</v>
      </c>
      <c r="AF49" s="25">
        <v>2</v>
      </c>
      <c r="AG49" s="25">
        <v>23</v>
      </c>
      <c r="AH49" s="25">
        <v>0</v>
      </c>
      <c r="AI49" s="24">
        <f t="shared" si="22"/>
        <v>0.173913043478261</v>
      </c>
      <c r="AJ49" s="24">
        <v>0</v>
      </c>
      <c r="AK49" s="24"/>
      <c r="AL49" s="24">
        <f t="shared" si="5"/>
        <v>0</v>
      </c>
      <c r="AM49" s="24">
        <f t="shared" si="6"/>
        <v>0</v>
      </c>
      <c r="AN49" s="24"/>
      <c r="AO49" s="24"/>
      <c r="AP49" s="24">
        <f t="shared" si="7"/>
        <v>0</v>
      </c>
      <c r="AQ49" s="37" t="s">
        <v>206</v>
      </c>
      <c r="AR49" s="24">
        <v>0.3</v>
      </c>
      <c r="AS49" s="22">
        <f t="shared" si="8"/>
        <v>0.47391304347826102</v>
      </c>
      <c r="AT49" s="28"/>
      <c r="AU49" s="24"/>
      <c r="AV49" s="25"/>
      <c r="AW49" s="24"/>
      <c r="AX49" s="24">
        <f t="shared" si="9"/>
        <v>0</v>
      </c>
      <c r="AY49" s="25"/>
      <c r="AZ49" s="24"/>
      <c r="BA49" s="24"/>
      <c r="BB49" s="24"/>
      <c r="BC49" s="24">
        <f t="shared" si="10"/>
        <v>0</v>
      </c>
      <c r="BD49" s="24"/>
      <c r="BE49" s="24"/>
      <c r="BF49" s="24"/>
      <c r="BG49" s="24"/>
      <c r="BH49" s="24">
        <f t="shared" si="11"/>
        <v>0</v>
      </c>
      <c r="BI49" s="38"/>
      <c r="BJ49" s="38"/>
      <c r="BK49" s="38"/>
      <c r="BL49" s="26"/>
      <c r="BM49" s="24"/>
      <c r="BN49" s="24"/>
      <c r="BO49" s="24"/>
      <c r="BP49" s="24">
        <f t="shared" si="12"/>
        <v>0</v>
      </c>
      <c r="BQ49" s="24">
        <f t="shared" si="13"/>
        <v>0</v>
      </c>
      <c r="BR49" s="24">
        <f t="shared" si="14"/>
        <v>61.304813043478298</v>
      </c>
      <c r="BS49" s="24">
        <f t="shared" si="18"/>
        <v>16</v>
      </c>
      <c r="BT49" s="24">
        <f t="shared" si="19"/>
        <v>24</v>
      </c>
      <c r="BU49" s="24">
        <f t="shared" si="20"/>
        <v>192</v>
      </c>
    </row>
    <row r="50" spans="1:73" ht="14">
      <c r="A50" s="14" t="s">
        <v>233</v>
      </c>
      <c r="B50" s="14" t="s">
        <v>259</v>
      </c>
      <c r="C50" s="15" t="s">
        <v>260</v>
      </c>
      <c r="D50" s="13">
        <v>5.3810000000000002</v>
      </c>
      <c r="E50" s="24" t="s">
        <v>108</v>
      </c>
      <c r="F50" s="24">
        <v>0.5</v>
      </c>
      <c r="G50" s="25"/>
      <c r="H50" s="24"/>
      <c r="I50" s="24"/>
      <c r="J50" s="24"/>
      <c r="K50" s="24"/>
      <c r="L50" s="24"/>
      <c r="M50" s="24"/>
      <c r="N50" s="24"/>
      <c r="O50" s="24">
        <f t="shared" si="15"/>
        <v>0.5</v>
      </c>
      <c r="P50" s="24">
        <f t="shared" si="0"/>
        <v>5.8810000000000002</v>
      </c>
      <c r="Q50" s="31" t="s">
        <v>91</v>
      </c>
      <c r="R50" s="24">
        <v>2.3984399999999999</v>
      </c>
      <c r="S50" s="32">
        <f t="shared" si="1"/>
        <v>44.390639999999998</v>
      </c>
      <c r="T50" s="31">
        <v>65.5</v>
      </c>
      <c r="U50" s="34">
        <f t="shared" si="21"/>
        <v>3.2749999999999999</v>
      </c>
      <c r="V50" s="24"/>
      <c r="W50" s="24"/>
      <c r="X50" s="24">
        <f t="shared" si="3"/>
        <v>3.2749999999999999</v>
      </c>
      <c r="Y50" s="24"/>
      <c r="Z50" s="24"/>
      <c r="AA50" s="25">
        <v>3.5</v>
      </c>
      <c r="AB50" s="22">
        <f t="shared" si="16"/>
        <v>1.7</v>
      </c>
      <c r="AC50" s="24"/>
      <c r="AD50" s="24"/>
      <c r="AE50" s="24">
        <f t="shared" si="4"/>
        <v>1.7</v>
      </c>
      <c r="AF50" s="25">
        <v>2</v>
      </c>
      <c r="AG50" s="25">
        <v>23</v>
      </c>
      <c r="AH50" s="25">
        <v>0</v>
      </c>
      <c r="AI50" s="24">
        <f t="shared" si="22"/>
        <v>0.173913043478261</v>
      </c>
      <c r="AJ50" s="24">
        <v>0</v>
      </c>
      <c r="AK50" s="24"/>
      <c r="AL50" s="24">
        <f t="shared" si="5"/>
        <v>0</v>
      </c>
      <c r="AM50" s="24">
        <f t="shared" si="6"/>
        <v>0</v>
      </c>
      <c r="AN50" s="24"/>
      <c r="AO50" s="24"/>
      <c r="AP50" s="24">
        <f t="shared" si="7"/>
        <v>0</v>
      </c>
      <c r="AQ50" s="24"/>
      <c r="AR50" s="24"/>
      <c r="AS50" s="22">
        <f t="shared" si="8"/>
        <v>0.173913043478261</v>
      </c>
      <c r="AT50" s="28"/>
      <c r="AU50" s="24"/>
      <c r="AV50" s="25"/>
      <c r="AW50" s="24"/>
      <c r="AX50" s="24">
        <f t="shared" si="9"/>
        <v>0</v>
      </c>
      <c r="AY50" s="25"/>
      <c r="AZ50" s="24"/>
      <c r="BA50" s="24"/>
      <c r="BB50" s="24"/>
      <c r="BC50" s="24">
        <f t="shared" si="10"/>
        <v>0</v>
      </c>
      <c r="BD50" s="24"/>
      <c r="BE50" s="24"/>
      <c r="BF50" s="24"/>
      <c r="BG50" s="24"/>
      <c r="BH50" s="24">
        <f t="shared" si="11"/>
        <v>0</v>
      </c>
      <c r="BI50" s="38"/>
      <c r="BJ50" s="38"/>
      <c r="BK50" s="38"/>
      <c r="BL50" s="26"/>
      <c r="BM50" s="24"/>
      <c r="BN50" s="24"/>
      <c r="BO50" s="24"/>
      <c r="BP50" s="24">
        <f t="shared" si="12"/>
        <v>0</v>
      </c>
      <c r="BQ50" s="24">
        <f t="shared" si="13"/>
        <v>0</v>
      </c>
      <c r="BR50" s="24">
        <f t="shared" si="14"/>
        <v>55.4205530434783</v>
      </c>
      <c r="BS50" s="24">
        <f t="shared" si="18"/>
        <v>47</v>
      </c>
      <c r="BT50" s="24">
        <f t="shared" si="19"/>
        <v>55</v>
      </c>
      <c r="BU50" s="24">
        <f t="shared" si="20"/>
        <v>339</v>
      </c>
    </row>
    <row r="51" spans="1:73" ht="14">
      <c r="A51" s="14" t="s">
        <v>233</v>
      </c>
      <c r="B51" s="14" t="s">
        <v>261</v>
      </c>
      <c r="C51" s="15" t="s">
        <v>262</v>
      </c>
      <c r="D51" s="13">
        <v>5.48</v>
      </c>
      <c r="E51" s="24" t="s">
        <v>108</v>
      </c>
      <c r="F51" s="24">
        <v>0.5</v>
      </c>
      <c r="G51" s="25"/>
      <c r="H51" s="24"/>
      <c r="I51" s="24"/>
      <c r="J51" s="24"/>
      <c r="K51" s="24"/>
      <c r="L51" s="24"/>
      <c r="M51" s="24"/>
      <c r="N51" s="24"/>
      <c r="O51" s="24">
        <f t="shared" si="15"/>
        <v>0.5</v>
      </c>
      <c r="P51" s="24">
        <f t="shared" si="0"/>
        <v>5.98</v>
      </c>
      <c r="Q51" s="31" t="s">
        <v>91</v>
      </c>
      <c r="R51" s="24">
        <v>2.2357100000000001</v>
      </c>
      <c r="S51" s="32">
        <f t="shared" si="1"/>
        <v>43.414259999999999</v>
      </c>
      <c r="T51" s="31">
        <v>69.5</v>
      </c>
      <c r="U51" s="34">
        <f t="shared" si="21"/>
        <v>3.4750000000000001</v>
      </c>
      <c r="V51" s="24"/>
      <c r="W51" s="24"/>
      <c r="X51" s="24">
        <f t="shared" si="3"/>
        <v>3.4750000000000001</v>
      </c>
      <c r="Y51" s="24"/>
      <c r="Z51" s="24"/>
      <c r="AA51" s="25">
        <v>3.55</v>
      </c>
      <c r="AB51" s="22">
        <f t="shared" si="16"/>
        <v>1.71</v>
      </c>
      <c r="AC51" s="24"/>
      <c r="AD51" s="24"/>
      <c r="AE51" s="24">
        <f t="shared" si="4"/>
        <v>1.71</v>
      </c>
      <c r="AF51" s="25">
        <v>2</v>
      </c>
      <c r="AG51" s="25">
        <v>23</v>
      </c>
      <c r="AH51" s="25">
        <v>0</v>
      </c>
      <c r="AI51" s="24">
        <f t="shared" si="22"/>
        <v>0.173913043478261</v>
      </c>
      <c r="AJ51" s="24">
        <v>0</v>
      </c>
      <c r="AK51" s="24"/>
      <c r="AL51" s="24">
        <f t="shared" si="5"/>
        <v>0</v>
      </c>
      <c r="AM51" s="24">
        <f t="shared" si="6"/>
        <v>0</v>
      </c>
      <c r="AN51" s="24"/>
      <c r="AO51" s="24"/>
      <c r="AP51" s="24">
        <f t="shared" si="7"/>
        <v>0</v>
      </c>
      <c r="AQ51" s="24"/>
      <c r="AR51" s="24"/>
      <c r="AS51" s="22">
        <f t="shared" si="8"/>
        <v>0.173913043478261</v>
      </c>
      <c r="AT51" s="28"/>
      <c r="AU51" s="24"/>
      <c r="AV51" s="25"/>
      <c r="AW51" s="24"/>
      <c r="AX51" s="24">
        <f t="shared" si="9"/>
        <v>0</v>
      </c>
      <c r="AY51" s="25"/>
      <c r="AZ51" s="24"/>
      <c r="BA51" s="24"/>
      <c r="BB51" s="24"/>
      <c r="BC51" s="24">
        <f t="shared" si="10"/>
        <v>0</v>
      </c>
      <c r="BD51" s="24"/>
      <c r="BE51" s="24"/>
      <c r="BF51" s="24"/>
      <c r="BG51" s="24"/>
      <c r="BH51" s="24">
        <f t="shared" si="11"/>
        <v>0</v>
      </c>
      <c r="BI51" s="38"/>
      <c r="BJ51" s="38"/>
      <c r="BK51" s="38"/>
      <c r="BL51" s="26"/>
      <c r="BM51" s="24"/>
      <c r="BN51" s="24"/>
      <c r="BO51" s="24"/>
      <c r="BP51" s="24">
        <f t="shared" si="12"/>
        <v>0</v>
      </c>
      <c r="BQ51" s="24">
        <f t="shared" si="13"/>
        <v>0</v>
      </c>
      <c r="BR51" s="24">
        <f t="shared" si="14"/>
        <v>54.753173043478299</v>
      </c>
      <c r="BS51" s="24">
        <f t="shared" si="18"/>
        <v>56</v>
      </c>
      <c r="BT51" s="24">
        <f t="shared" si="19"/>
        <v>59</v>
      </c>
      <c r="BU51" s="24">
        <f t="shared" si="20"/>
        <v>353</v>
      </c>
    </row>
    <row r="52" spans="1:73" ht="14">
      <c r="A52" s="14" t="s">
        <v>233</v>
      </c>
      <c r="B52" s="14" t="s">
        <v>263</v>
      </c>
      <c r="C52" s="15" t="s">
        <v>264</v>
      </c>
      <c r="D52" s="13">
        <v>5.72</v>
      </c>
      <c r="E52" s="24" t="s">
        <v>108</v>
      </c>
      <c r="F52" s="24">
        <v>0.5</v>
      </c>
      <c r="G52" s="25" t="s">
        <v>125</v>
      </c>
      <c r="H52" s="24">
        <v>0.25</v>
      </c>
      <c r="I52" s="24" t="s">
        <v>265</v>
      </c>
      <c r="J52" s="24">
        <v>0.45</v>
      </c>
      <c r="K52" s="24"/>
      <c r="L52" s="24"/>
      <c r="M52" s="24"/>
      <c r="N52" s="24"/>
      <c r="O52" s="24">
        <f t="shared" si="15"/>
        <v>1.2</v>
      </c>
      <c r="P52" s="24">
        <f t="shared" si="0"/>
        <v>6.92</v>
      </c>
      <c r="Q52" s="31" t="s">
        <v>91</v>
      </c>
      <c r="R52" s="24">
        <v>2.84063</v>
      </c>
      <c r="S52" s="32">
        <f t="shared" si="1"/>
        <v>47.043779999999998</v>
      </c>
      <c r="T52" s="31">
        <v>85.5</v>
      </c>
      <c r="U52" s="34">
        <f t="shared" si="21"/>
        <v>4.2750000000000004</v>
      </c>
      <c r="V52" s="24"/>
      <c r="W52" s="24"/>
      <c r="X52" s="24">
        <f t="shared" si="3"/>
        <v>4.2750000000000004</v>
      </c>
      <c r="Y52" s="24" t="s">
        <v>266</v>
      </c>
      <c r="Z52" s="24">
        <v>0.2</v>
      </c>
      <c r="AA52" s="25">
        <v>3.5</v>
      </c>
      <c r="AB52" s="22">
        <f t="shared" si="16"/>
        <v>1.7</v>
      </c>
      <c r="AC52" s="24"/>
      <c r="AD52" s="24"/>
      <c r="AE52" s="24">
        <f t="shared" si="4"/>
        <v>1.9</v>
      </c>
      <c r="AF52" s="25">
        <v>17</v>
      </c>
      <c r="AG52" s="25">
        <v>22</v>
      </c>
      <c r="AH52" s="25">
        <v>0</v>
      </c>
      <c r="AI52" s="24">
        <f t="shared" si="22"/>
        <v>1.5454545454545501</v>
      </c>
      <c r="AJ52" s="24">
        <v>0</v>
      </c>
      <c r="AK52" s="24">
        <v>175.5</v>
      </c>
      <c r="AL52" s="24">
        <f t="shared" si="5"/>
        <v>175.5</v>
      </c>
      <c r="AM52" s="24">
        <f t="shared" si="6"/>
        <v>2</v>
      </c>
      <c r="AN52" s="24" t="s">
        <v>267</v>
      </c>
      <c r="AO52" s="24">
        <v>1.25</v>
      </c>
      <c r="AP52" s="24">
        <f t="shared" si="7"/>
        <v>3.25</v>
      </c>
      <c r="AQ52" s="38" t="s">
        <v>206</v>
      </c>
      <c r="AR52" s="38">
        <v>0.3</v>
      </c>
      <c r="AS52" s="22">
        <f t="shared" si="8"/>
        <v>5</v>
      </c>
      <c r="AT52" s="28"/>
      <c r="AU52" s="24"/>
      <c r="AV52" s="25"/>
      <c r="AW52" s="24"/>
      <c r="AX52" s="24">
        <f t="shared" si="9"/>
        <v>0</v>
      </c>
      <c r="AY52" s="25"/>
      <c r="AZ52" s="24"/>
      <c r="BA52" s="24"/>
      <c r="BB52" s="24"/>
      <c r="BC52" s="24">
        <f t="shared" si="10"/>
        <v>0</v>
      </c>
      <c r="BD52" s="24"/>
      <c r="BE52" s="24"/>
      <c r="BF52" s="24"/>
      <c r="BG52" s="24"/>
      <c r="BH52" s="24">
        <f t="shared" si="11"/>
        <v>0</v>
      </c>
      <c r="BI52" s="38" t="s">
        <v>152</v>
      </c>
      <c r="BJ52" s="38" t="s">
        <v>152</v>
      </c>
      <c r="BK52" s="38">
        <v>1.5</v>
      </c>
      <c r="BL52" s="26"/>
      <c r="BM52" s="24"/>
      <c r="BN52" s="24"/>
      <c r="BO52" s="24"/>
      <c r="BP52" s="24">
        <f t="shared" si="12"/>
        <v>1.5</v>
      </c>
      <c r="BQ52" s="24">
        <f t="shared" si="13"/>
        <v>1.5</v>
      </c>
      <c r="BR52" s="24">
        <f t="shared" si="14"/>
        <v>66.638779999999997</v>
      </c>
      <c r="BS52" s="24">
        <f t="shared" si="18"/>
        <v>32</v>
      </c>
      <c r="BT52" s="24">
        <f t="shared" si="19"/>
        <v>14</v>
      </c>
      <c r="BU52" s="24">
        <f t="shared" si="20"/>
        <v>110</v>
      </c>
    </row>
    <row r="53" spans="1:73" ht="14">
      <c r="A53" s="14" t="s">
        <v>233</v>
      </c>
      <c r="B53" s="14" t="s">
        <v>268</v>
      </c>
      <c r="C53" s="15" t="s">
        <v>269</v>
      </c>
      <c r="D53" s="13">
        <v>5.6740000000000004</v>
      </c>
      <c r="E53" s="24" t="s">
        <v>108</v>
      </c>
      <c r="F53" s="24">
        <v>0.5</v>
      </c>
      <c r="G53" s="25"/>
      <c r="H53" s="24"/>
      <c r="I53" s="24"/>
      <c r="J53" s="24"/>
      <c r="K53" s="24"/>
      <c r="L53" s="24"/>
      <c r="M53" s="24"/>
      <c r="N53" s="24"/>
      <c r="O53" s="24">
        <f t="shared" si="15"/>
        <v>0.5</v>
      </c>
      <c r="P53" s="24">
        <f t="shared" si="0"/>
        <v>6.1740000000000004</v>
      </c>
      <c r="Q53" s="31" t="s">
        <v>91</v>
      </c>
      <c r="R53" s="24">
        <v>3.2749999999999999</v>
      </c>
      <c r="S53" s="32">
        <f t="shared" si="1"/>
        <v>49.65</v>
      </c>
      <c r="T53" s="31">
        <v>76</v>
      </c>
      <c r="U53" s="34">
        <f t="shared" si="21"/>
        <v>3.8</v>
      </c>
      <c r="V53" s="24"/>
      <c r="W53" s="24"/>
      <c r="X53" s="24">
        <f t="shared" si="3"/>
        <v>3.8</v>
      </c>
      <c r="Y53" s="24"/>
      <c r="Z53" s="24"/>
      <c r="AA53" s="25">
        <v>4.4000000000000004</v>
      </c>
      <c r="AB53" s="22">
        <f t="shared" si="16"/>
        <v>1.88</v>
      </c>
      <c r="AC53" s="24"/>
      <c r="AD53" s="24"/>
      <c r="AE53" s="24">
        <f t="shared" si="4"/>
        <v>1.88</v>
      </c>
      <c r="AF53" s="25">
        <v>0</v>
      </c>
      <c r="AG53" s="25">
        <v>23</v>
      </c>
      <c r="AH53" s="25">
        <v>0</v>
      </c>
      <c r="AI53" s="24">
        <f t="shared" si="22"/>
        <v>0</v>
      </c>
      <c r="AJ53" s="24">
        <v>0</v>
      </c>
      <c r="AK53" s="24">
        <v>45.5</v>
      </c>
      <c r="AL53" s="24">
        <f t="shared" si="5"/>
        <v>45.5</v>
      </c>
      <c r="AM53" s="24">
        <f t="shared" si="6"/>
        <v>0.91</v>
      </c>
      <c r="AN53" s="24"/>
      <c r="AO53" s="24"/>
      <c r="AP53" s="24">
        <f t="shared" si="7"/>
        <v>0.91</v>
      </c>
      <c r="AQ53" s="37" t="s">
        <v>270</v>
      </c>
      <c r="AR53" s="37">
        <v>0</v>
      </c>
      <c r="AS53" s="22">
        <f t="shared" si="8"/>
        <v>0.91</v>
      </c>
      <c r="AT53" s="28"/>
      <c r="AU53" s="24"/>
      <c r="AV53" s="25"/>
      <c r="AW53" s="24"/>
      <c r="AX53" s="24">
        <f t="shared" si="9"/>
        <v>0</v>
      </c>
      <c r="AY53" s="25"/>
      <c r="AZ53" s="24"/>
      <c r="BA53" s="24"/>
      <c r="BB53" s="24"/>
      <c r="BC53" s="24">
        <f t="shared" si="10"/>
        <v>0</v>
      </c>
      <c r="BD53" s="24"/>
      <c r="BE53" s="24"/>
      <c r="BF53" s="24"/>
      <c r="BG53" s="24"/>
      <c r="BH53" s="24">
        <f t="shared" si="11"/>
        <v>0</v>
      </c>
      <c r="BI53" s="38"/>
      <c r="BJ53" s="38"/>
      <c r="BK53" s="38"/>
      <c r="BL53" s="26"/>
      <c r="BM53" s="24"/>
      <c r="BN53" s="24"/>
      <c r="BO53" s="24"/>
      <c r="BP53" s="24">
        <f t="shared" si="12"/>
        <v>0</v>
      </c>
      <c r="BQ53" s="24">
        <f t="shared" si="13"/>
        <v>0</v>
      </c>
      <c r="BR53" s="24">
        <f t="shared" si="14"/>
        <v>62.414000000000001</v>
      </c>
      <c r="BS53" s="24">
        <f t="shared" si="18"/>
        <v>14</v>
      </c>
      <c r="BT53" s="24">
        <f t="shared" si="19"/>
        <v>20</v>
      </c>
      <c r="BU53" s="24">
        <f t="shared" si="20"/>
        <v>161</v>
      </c>
    </row>
    <row r="54" spans="1:73" ht="14">
      <c r="A54" s="14" t="s">
        <v>233</v>
      </c>
      <c r="B54" s="14" t="s">
        <v>271</v>
      </c>
      <c r="C54" s="15" t="s">
        <v>272</v>
      </c>
      <c r="D54" s="13">
        <v>5.6909999999999998</v>
      </c>
      <c r="E54" s="24" t="s">
        <v>108</v>
      </c>
      <c r="F54" s="24">
        <v>0.5</v>
      </c>
      <c r="G54" s="25"/>
      <c r="H54" s="24"/>
      <c r="I54" s="24"/>
      <c r="J54" s="24"/>
      <c r="K54" s="24"/>
      <c r="L54" s="24"/>
      <c r="M54" s="24"/>
      <c r="N54" s="24"/>
      <c r="O54" s="24">
        <f t="shared" si="15"/>
        <v>0.5</v>
      </c>
      <c r="P54" s="24">
        <f t="shared" si="0"/>
        <v>6.1909999999999998</v>
      </c>
      <c r="Q54" s="31" t="s">
        <v>91</v>
      </c>
      <c r="R54" s="24">
        <v>3.5538500000000002</v>
      </c>
      <c r="S54" s="32">
        <f t="shared" si="1"/>
        <v>51.323099999999997</v>
      </c>
      <c r="T54" s="31">
        <v>75</v>
      </c>
      <c r="U54" s="34">
        <f t="shared" si="21"/>
        <v>3.75</v>
      </c>
      <c r="V54" s="24"/>
      <c r="W54" s="24"/>
      <c r="X54" s="24">
        <f t="shared" si="3"/>
        <v>3.75</v>
      </c>
      <c r="Y54" s="24"/>
      <c r="Z54" s="24"/>
      <c r="AA54" s="25">
        <v>4.05</v>
      </c>
      <c r="AB54" s="22">
        <f t="shared" si="16"/>
        <v>1.81</v>
      </c>
      <c r="AC54" s="24"/>
      <c r="AD54" s="24"/>
      <c r="AE54" s="24">
        <f t="shared" si="4"/>
        <v>1.81</v>
      </c>
      <c r="AF54" s="25">
        <v>0</v>
      </c>
      <c r="AG54" s="25">
        <v>23</v>
      </c>
      <c r="AH54" s="25">
        <v>0</v>
      </c>
      <c r="AI54" s="24">
        <f t="shared" si="22"/>
        <v>0</v>
      </c>
      <c r="AJ54" s="24">
        <v>0</v>
      </c>
      <c r="AK54" s="24">
        <v>11.5</v>
      </c>
      <c r="AL54" s="24">
        <f t="shared" si="5"/>
        <v>11.5</v>
      </c>
      <c r="AM54" s="24">
        <f t="shared" si="6"/>
        <v>0.23</v>
      </c>
      <c r="AN54" s="24"/>
      <c r="AO54" s="24"/>
      <c r="AP54" s="24">
        <f t="shared" si="7"/>
        <v>0.23</v>
      </c>
      <c r="AQ54" s="24"/>
      <c r="AR54" s="24"/>
      <c r="AS54" s="22">
        <f t="shared" si="8"/>
        <v>0.23</v>
      </c>
      <c r="AT54" s="28"/>
      <c r="AU54" s="24"/>
      <c r="AV54" s="25"/>
      <c r="AW54" s="24"/>
      <c r="AX54" s="24">
        <f t="shared" si="9"/>
        <v>0</v>
      </c>
      <c r="AY54" s="25"/>
      <c r="AZ54" s="24"/>
      <c r="BA54" s="24"/>
      <c r="BB54" s="24"/>
      <c r="BC54" s="24">
        <f t="shared" si="10"/>
        <v>0</v>
      </c>
      <c r="BD54" s="24"/>
      <c r="BE54" s="24"/>
      <c r="BF54" s="24"/>
      <c r="BG54" s="24"/>
      <c r="BH54" s="24">
        <f t="shared" si="11"/>
        <v>0</v>
      </c>
      <c r="BI54" s="38"/>
      <c r="BJ54" s="38"/>
      <c r="BK54" s="38"/>
      <c r="BL54" s="26"/>
      <c r="BM54" s="24"/>
      <c r="BN54" s="24" t="s">
        <v>239</v>
      </c>
      <c r="BO54" s="24">
        <v>0.05</v>
      </c>
      <c r="BP54" s="24">
        <f t="shared" si="12"/>
        <v>0.05</v>
      </c>
      <c r="BQ54" s="24">
        <f t="shared" si="13"/>
        <v>0.05</v>
      </c>
      <c r="BR54" s="24">
        <f t="shared" si="14"/>
        <v>63.354100000000003</v>
      </c>
      <c r="BS54" s="24">
        <f t="shared" si="18"/>
        <v>11</v>
      </c>
      <c r="BT54" s="24">
        <f t="shared" si="19"/>
        <v>19</v>
      </c>
      <c r="BU54" s="24">
        <f t="shared" si="20"/>
        <v>144</v>
      </c>
    </row>
    <row r="55" spans="1:73" ht="14">
      <c r="A55" s="14" t="s">
        <v>233</v>
      </c>
      <c r="B55" s="14" t="s">
        <v>273</v>
      </c>
      <c r="C55" s="15" t="s">
        <v>274</v>
      </c>
      <c r="D55" s="13">
        <v>5.7720000000000002</v>
      </c>
      <c r="E55" s="24" t="s">
        <v>108</v>
      </c>
      <c r="F55" s="24">
        <v>0.5</v>
      </c>
      <c r="G55" s="25"/>
      <c r="H55" s="24"/>
      <c r="I55" s="24"/>
      <c r="J55" s="24"/>
      <c r="K55" s="24"/>
      <c r="L55" s="24"/>
      <c r="M55" s="24"/>
      <c r="N55" s="24"/>
      <c r="O55" s="24">
        <f t="shared" si="15"/>
        <v>0.5</v>
      </c>
      <c r="P55" s="24">
        <f t="shared" si="0"/>
        <v>6.2720000000000002</v>
      </c>
      <c r="Q55" s="31" t="s">
        <v>91</v>
      </c>
      <c r="R55" s="24">
        <v>3.0678000000000001</v>
      </c>
      <c r="S55" s="32">
        <f t="shared" si="1"/>
        <v>48.406799999999997</v>
      </c>
      <c r="T55" s="31">
        <v>71</v>
      </c>
      <c r="U55" s="34">
        <f t="shared" si="21"/>
        <v>3.55</v>
      </c>
      <c r="V55" s="24"/>
      <c r="W55" s="24"/>
      <c r="X55" s="24">
        <f t="shared" si="3"/>
        <v>3.55</v>
      </c>
      <c r="Y55" s="24"/>
      <c r="Z55" s="24"/>
      <c r="AA55" s="25">
        <v>0</v>
      </c>
      <c r="AB55" s="22">
        <f t="shared" si="16"/>
        <v>1</v>
      </c>
      <c r="AC55" s="24"/>
      <c r="AD55" s="24"/>
      <c r="AE55" s="24">
        <f t="shared" si="4"/>
        <v>1</v>
      </c>
      <c r="AF55" s="25">
        <v>18</v>
      </c>
      <c r="AG55" s="25">
        <v>23</v>
      </c>
      <c r="AH55" s="25">
        <v>0</v>
      </c>
      <c r="AI55" s="24">
        <f t="shared" si="22"/>
        <v>1.5652173913043499</v>
      </c>
      <c r="AJ55" s="24">
        <v>0</v>
      </c>
      <c r="AK55" s="24">
        <v>211.5</v>
      </c>
      <c r="AL55" s="24">
        <f t="shared" si="5"/>
        <v>211.5</v>
      </c>
      <c r="AM55" s="24">
        <f t="shared" si="6"/>
        <v>2</v>
      </c>
      <c r="AN55" s="24"/>
      <c r="AO55" s="24"/>
      <c r="AP55" s="24">
        <f t="shared" si="7"/>
        <v>2</v>
      </c>
      <c r="AQ55" s="24"/>
      <c r="AR55" s="24"/>
      <c r="AS55" s="22">
        <f t="shared" si="8"/>
        <v>3.5652173913043499</v>
      </c>
      <c r="AT55" s="28"/>
      <c r="AU55" s="24"/>
      <c r="AV55" s="25"/>
      <c r="AW55" s="24"/>
      <c r="AX55" s="24">
        <f t="shared" si="9"/>
        <v>0</v>
      </c>
      <c r="AY55" s="25"/>
      <c r="AZ55" s="24"/>
      <c r="BA55" s="24"/>
      <c r="BB55" s="24"/>
      <c r="BC55" s="24">
        <f t="shared" si="10"/>
        <v>0</v>
      </c>
      <c r="BD55" s="24"/>
      <c r="BE55" s="24"/>
      <c r="BF55" s="24"/>
      <c r="BG55" s="24"/>
      <c r="BH55" s="24">
        <f t="shared" si="11"/>
        <v>0</v>
      </c>
      <c r="BI55" s="38" t="s">
        <v>275</v>
      </c>
      <c r="BJ55" s="38" t="s">
        <v>275</v>
      </c>
      <c r="BK55" s="38">
        <v>2.5</v>
      </c>
      <c r="BL55" s="26"/>
      <c r="BM55" s="24"/>
      <c r="BN55" s="24"/>
      <c r="BO55" s="24"/>
      <c r="BP55" s="24">
        <f t="shared" si="12"/>
        <v>2.5</v>
      </c>
      <c r="BQ55" s="24">
        <f t="shared" si="13"/>
        <v>2.5</v>
      </c>
      <c r="BR55" s="24">
        <f t="shared" si="14"/>
        <v>65.294017391304394</v>
      </c>
      <c r="BS55" s="24">
        <f t="shared" si="18"/>
        <v>23</v>
      </c>
      <c r="BT55" s="24">
        <f t="shared" si="19"/>
        <v>17</v>
      </c>
      <c r="BU55" s="24">
        <f t="shared" si="20"/>
        <v>122</v>
      </c>
    </row>
    <row r="56" spans="1:73" ht="14">
      <c r="A56" s="14" t="s">
        <v>233</v>
      </c>
      <c r="B56" s="14" t="s">
        <v>276</v>
      </c>
      <c r="C56" s="15" t="s">
        <v>277</v>
      </c>
      <c r="D56" s="13">
        <v>5.3490000000000002</v>
      </c>
      <c r="E56" s="24" t="s">
        <v>108</v>
      </c>
      <c r="F56" s="24">
        <v>0.5</v>
      </c>
      <c r="G56" s="25"/>
      <c r="H56" s="24"/>
      <c r="I56" s="24"/>
      <c r="J56" s="24"/>
      <c r="K56" s="24"/>
      <c r="L56" s="24"/>
      <c r="M56" s="24"/>
      <c r="N56" s="24"/>
      <c r="O56" s="24">
        <f t="shared" si="15"/>
        <v>0.5</v>
      </c>
      <c r="P56" s="24">
        <f t="shared" si="0"/>
        <v>5.8490000000000002</v>
      </c>
      <c r="Q56" s="31" t="s">
        <v>91</v>
      </c>
      <c r="R56" s="24">
        <v>2.8746499999999999</v>
      </c>
      <c r="S56" s="32">
        <f t="shared" si="1"/>
        <v>47.247900000000001</v>
      </c>
      <c r="T56" s="31">
        <v>73.5</v>
      </c>
      <c r="U56" s="34">
        <f t="shared" si="21"/>
        <v>3.6749999999999998</v>
      </c>
      <c r="V56" s="24"/>
      <c r="W56" s="24"/>
      <c r="X56" s="24">
        <f t="shared" si="3"/>
        <v>3.6749999999999998</v>
      </c>
      <c r="Y56" s="24"/>
      <c r="Z56" s="24"/>
      <c r="AA56" s="25">
        <v>3.1</v>
      </c>
      <c r="AB56" s="22">
        <f t="shared" si="16"/>
        <v>1.62</v>
      </c>
      <c r="AC56" s="24"/>
      <c r="AD56" s="24"/>
      <c r="AE56" s="24">
        <f t="shared" si="4"/>
        <v>1.62</v>
      </c>
      <c r="AF56" s="25">
        <v>3</v>
      </c>
      <c r="AG56" s="25">
        <v>23</v>
      </c>
      <c r="AH56" s="25">
        <v>0</v>
      </c>
      <c r="AI56" s="24">
        <f t="shared" si="22"/>
        <v>0.26086956521739102</v>
      </c>
      <c r="AJ56" s="24">
        <v>0</v>
      </c>
      <c r="AK56" s="24"/>
      <c r="AL56" s="24">
        <f t="shared" si="5"/>
        <v>0</v>
      </c>
      <c r="AM56" s="24">
        <f t="shared" si="6"/>
        <v>0</v>
      </c>
      <c r="AN56" s="24"/>
      <c r="AO56" s="24"/>
      <c r="AP56" s="24">
        <f t="shared" si="7"/>
        <v>0</v>
      </c>
      <c r="AQ56" s="24"/>
      <c r="AR56" s="24"/>
      <c r="AS56" s="22">
        <f t="shared" si="8"/>
        <v>0.26086956521739102</v>
      </c>
      <c r="AT56" s="28"/>
      <c r="AU56" s="24"/>
      <c r="AV56" s="25"/>
      <c r="AW56" s="24"/>
      <c r="AX56" s="24">
        <f t="shared" si="9"/>
        <v>0</v>
      </c>
      <c r="AY56" s="25"/>
      <c r="AZ56" s="24"/>
      <c r="BA56" s="24"/>
      <c r="BB56" s="24"/>
      <c r="BC56" s="24">
        <f t="shared" si="10"/>
        <v>0</v>
      </c>
      <c r="BD56" s="24"/>
      <c r="BE56" s="24"/>
      <c r="BF56" s="24"/>
      <c r="BG56" s="24"/>
      <c r="BH56" s="24">
        <f t="shared" si="11"/>
        <v>0</v>
      </c>
      <c r="BI56" s="38"/>
      <c r="BJ56" s="38"/>
      <c r="BK56" s="38"/>
      <c r="BL56" s="26"/>
      <c r="BM56" s="24"/>
      <c r="BN56" s="24"/>
      <c r="BO56" s="24"/>
      <c r="BP56" s="24">
        <f t="shared" si="12"/>
        <v>0</v>
      </c>
      <c r="BQ56" s="24">
        <f t="shared" si="13"/>
        <v>0</v>
      </c>
      <c r="BR56" s="24">
        <f t="shared" si="14"/>
        <v>58.652769565217397</v>
      </c>
      <c r="BS56" s="24">
        <f t="shared" si="18"/>
        <v>29</v>
      </c>
      <c r="BT56" s="24">
        <f t="shared" si="19"/>
        <v>37</v>
      </c>
      <c r="BU56" s="24">
        <f t="shared" si="20"/>
        <v>257</v>
      </c>
    </row>
    <row r="57" spans="1:73" ht="14">
      <c r="A57" s="14" t="s">
        <v>233</v>
      </c>
      <c r="B57" s="14" t="s">
        <v>278</v>
      </c>
      <c r="C57" s="15" t="s">
        <v>279</v>
      </c>
      <c r="D57" s="13">
        <v>5.665</v>
      </c>
      <c r="E57" s="24" t="s">
        <v>108</v>
      </c>
      <c r="F57" s="24">
        <v>0.5</v>
      </c>
      <c r="G57" s="25"/>
      <c r="H57" s="24"/>
      <c r="I57" s="24" t="s">
        <v>280</v>
      </c>
      <c r="J57" s="24">
        <v>0.25</v>
      </c>
      <c r="K57" s="24"/>
      <c r="L57" s="24"/>
      <c r="M57" s="24"/>
      <c r="N57" s="24"/>
      <c r="O57" s="24">
        <f t="shared" si="15"/>
        <v>0.75</v>
      </c>
      <c r="P57" s="24">
        <f t="shared" si="0"/>
        <v>6.415</v>
      </c>
      <c r="Q57" s="31" t="s">
        <v>91</v>
      </c>
      <c r="R57" s="24">
        <v>3.6431</v>
      </c>
      <c r="S57" s="32">
        <f t="shared" si="1"/>
        <v>51.858600000000003</v>
      </c>
      <c r="T57" s="31">
        <v>83.83</v>
      </c>
      <c r="U57" s="34">
        <v>4.1914999999999996</v>
      </c>
      <c r="V57" s="24"/>
      <c r="W57" s="24"/>
      <c r="X57" s="24">
        <f t="shared" si="3"/>
        <v>4.1914999999999996</v>
      </c>
      <c r="Y57" s="24"/>
      <c r="Z57" s="24"/>
      <c r="AA57" s="25">
        <v>0</v>
      </c>
      <c r="AB57" s="22">
        <f t="shared" si="16"/>
        <v>1</v>
      </c>
      <c r="AC57" s="24"/>
      <c r="AD57" s="24"/>
      <c r="AE57" s="24">
        <f t="shared" si="4"/>
        <v>1</v>
      </c>
      <c r="AF57" s="25">
        <v>18</v>
      </c>
      <c r="AG57" s="25">
        <v>23</v>
      </c>
      <c r="AH57" s="25">
        <v>0</v>
      </c>
      <c r="AI57" s="24">
        <v>1.565217391</v>
      </c>
      <c r="AJ57" s="24">
        <v>0</v>
      </c>
      <c r="AK57" s="24">
        <v>100</v>
      </c>
      <c r="AL57" s="24">
        <f t="shared" si="5"/>
        <v>100</v>
      </c>
      <c r="AM57" s="24">
        <f t="shared" si="6"/>
        <v>2</v>
      </c>
      <c r="AN57" s="24"/>
      <c r="AO57" s="24"/>
      <c r="AP57" s="24">
        <f t="shared" si="7"/>
        <v>2</v>
      </c>
      <c r="AQ57" s="24" t="s">
        <v>281</v>
      </c>
      <c r="AR57" s="24">
        <v>0.2</v>
      </c>
      <c r="AS57" s="22">
        <f t="shared" si="8"/>
        <v>3.7652173910000002</v>
      </c>
      <c r="AT57" s="28" t="s">
        <v>282</v>
      </c>
      <c r="AU57" s="24">
        <v>2</v>
      </c>
      <c r="AV57" s="25" t="s">
        <v>283</v>
      </c>
      <c r="AW57" s="24">
        <v>1.2</v>
      </c>
      <c r="AX57" s="24">
        <f t="shared" si="9"/>
        <v>3.2</v>
      </c>
      <c r="AY57" s="25"/>
      <c r="AZ57" s="24"/>
      <c r="BA57" s="24" t="s">
        <v>284</v>
      </c>
      <c r="BB57" s="24">
        <v>2.15</v>
      </c>
      <c r="BC57" s="24">
        <f t="shared" si="10"/>
        <v>5.35</v>
      </c>
      <c r="BD57" s="24"/>
      <c r="BE57" s="24"/>
      <c r="BF57" s="24"/>
      <c r="BG57" s="24"/>
      <c r="BH57" s="24">
        <f t="shared" si="11"/>
        <v>0</v>
      </c>
      <c r="BI57" s="38" t="s">
        <v>285</v>
      </c>
      <c r="BJ57" s="38" t="s">
        <v>286</v>
      </c>
      <c r="BK57" s="38">
        <v>1.75</v>
      </c>
      <c r="BL57" s="26" t="s">
        <v>131</v>
      </c>
      <c r="BM57" s="24">
        <v>0.2</v>
      </c>
      <c r="BN57" s="24" t="s">
        <v>239</v>
      </c>
      <c r="BO57" s="24">
        <v>0.05</v>
      </c>
      <c r="BP57" s="24">
        <f t="shared" si="12"/>
        <v>2</v>
      </c>
      <c r="BQ57" s="24">
        <f t="shared" si="13"/>
        <v>7.35</v>
      </c>
      <c r="BR57" s="24">
        <f t="shared" si="14"/>
        <v>74.580317390999994</v>
      </c>
      <c r="BS57" s="24">
        <f t="shared" si="18"/>
        <v>10</v>
      </c>
      <c r="BT57" s="24">
        <f t="shared" si="19"/>
        <v>4</v>
      </c>
      <c r="BU57" s="24">
        <f t="shared" si="20"/>
        <v>33</v>
      </c>
    </row>
    <row r="58" spans="1:73" ht="14">
      <c r="A58" s="14" t="s">
        <v>233</v>
      </c>
      <c r="B58" s="14" t="s">
        <v>287</v>
      </c>
      <c r="C58" s="15" t="s">
        <v>288</v>
      </c>
      <c r="D58" s="13">
        <v>5.508</v>
      </c>
      <c r="E58" s="24" t="s">
        <v>108</v>
      </c>
      <c r="F58" s="24">
        <v>0.5</v>
      </c>
      <c r="G58" s="25"/>
      <c r="H58" s="24"/>
      <c r="I58" s="24"/>
      <c r="J58" s="24"/>
      <c r="K58" s="24"/>
      <c r="L58" s="24"/>
      <c r="M58" s="24"/>
      <c r="N58" s="24"/>
      <c r="O58" s="24">
        <f t="shared" si="15"/>
        <v>0.5</v>
      </c>
      <c r="P58" s="24">
        <f t="shared" si="0"/>
        <v>6.008</v>
      </c>
      <c r="Q58" s="31" t="s">
        <v>91</v>
      </c>
      <c r="R58" s="24">
        <v>2.52813</v>
      </c>
      <c r="S58" s="32">
        <f t="shared" si="1"/>
        <v>45.168779999999998</v>
      </c>
      <c r="T58" s="31">
        <v>60</v>
      </c>
      <c r="U58" s="34">
        <f t="shared" ref="U58:U121" si="23">T58*0.05</f>
        <v>3</v>
      </c>
      <c r="V58" s="24"/>
      <c r="W58" s="24"/>
      <c r="X58" s="24">
        <f t="shared" si="3"/>
        <v>3</v>
      </c>
      <c r="Y58" s="24"/>
      <c r="Z58" s="24"/>
      <c r="AA58" s="25">
        <v>0</v>
      </c>
      <c r="AB58" s="22">
        <f t="shared" si="16"/>
        <v>1</v>
      </c>
      <c r="AC58" s="24"/>
      <c r="AD58" s="24"/>
      <c r="AE58" s="24">
        <f t="shared" si="4"/>
        <v>1</v>
      </c>
      <c r="AF58" s="25">
        <v>0</v>
      </c>
      <c r="AG58" s="25">
        <v>23</v>
      </c>
      <c r="AH58" s="25">
        <v>0</v>
      </c>
      <c r="AI58" s="24">
        <f t="shared" ref="AI58:AI81" si="24">AF58/AG58*2-AH58*0.5</f>
        <v>0</v>
      </c>
      <c r="AJ58" s="24">
        <v>0</v>
      </c>
      <c r="AK58" s="24"/>
      <c r="AL58" s="24">
        <f t="shared" si="5"/>
        <v>0</v>
      </c>
      <c r="AM58" s="24">
        <f t="shared" si="6"/>
        <v>0</v>
      </c>
      <c r="AN58" s="24"/>
      <c r="AO58" s="24"/>
      <c r="AP58" s="24">
        <f t="shared" si="7"/>
        <v>0</v>
      </c>
      <c r="AQ58" s="24"/>
      <c r="AR58" s="24"/>
      <c r="AS58" s="22">
        <f t="shared" si="8"/>
        <v>0</v>
      </c>
      <c r="AT58" s="28"/>
      <c r="AU58" s="24"/>
      <c r="AV58" s="25"/>
      <c r="AW58" s="24"/>
      <c r="AX58" s="24">
        <f t="shared" si="9"/>
        <v>0</v>
      </c>
      <c r="AY58" s="25"/>
      <c r="AZ58" s="24"/>
      <c r="BA58" s="24"/>
      <c r="BB58" s="24"/>
      <c r="BC58" s="24">
        <f t="shared" si="10"/>
        <v>0</v>
      </c>
      <c r="BD58" s="24"/>
      <c r="BE58" s="24"/>
      <c r="BF58" s="24"/>
      <c r="BG58" s="24"/>
      <c r="BH58" s="24">
        <f t="shared" si="11"/>
        <v>0</v>
      </c>
      <c r="BI58" s="38" t="s">
        <v>171</v>
      </c>
      <c r="BJ58" s="38" t="s">
        <v>171</v>
      </c>
      <c r="BK58" s="38">
        <v>1.75</v>
      </c>
      <c r="BL58" s="26"/>
      <c r="BM58" s="24"/>
      <c r="BN58" s="24"/>
      <c r="BO58" s="24"/>
      <c r="BP58" s="24">
        <f t="shared" si="12"/>
        <v>1.75</v>
      </c>
      <c r="BQ58" s="24">
        <f t="shared" si="13"/>
        <v>1.75</v>
      </c>
      <c r="BR58" s="24">
        <f t="shared" si="14"/>
        <v>56.926780000000001</v>
      </c>
      <c r="BS58" s="24">
        <f t="shared" si="18"/>
        <v>43</v>
      </c>
      <c r="BT58" s="24">
        <f t="shared" si="19"/>
        <v>46</v>
      </c>
      <c r="BU58" s="24">
        <f t="shared" si="20"/>
        <v>299</v>
      </c>
    </row>
    <row r="59" spans="1:73" ht="14">
      <c r="A59" s="14" t="s">
        <v>233</v>
      </c>
      <c r="B59" s="14" t="s">
        <v>289</v>
      </c>
      <c r="C59" s="15" t="s">
        <v>290</v>
      </c>
      <c r="D59" s="13">
        <v>5.6210000000000004</v>
      </c>
      <c r="E59" s="24" t="s">
        <v>108</v>
      </c>
      <c r="F59" s="24">
        <v>0.5</v>
      </c>
      <c r="G59" s="25"/>
      <c r="H59" s="24"/>
      <c r="I59" s="24" t="s">
        <v>291</v>
      </c>
      <c r="J59" s="24">
        <v>0.2</v>
      </c>
      <c r="K59" s="24"/>
      <c r="L59" s="24"/>
      <c r="M59" s="24"/>
      <c r="N59" s="24"/>
      <c r="O59" s="24">
        <f t="shared" si="15"/>
        <v>0.7</v>
      </c>
      <c r="P59" s="24">
        <f t="shared" si="0"/>
        <v>6.3209999999999997</v>
      </c>
      <c r="Q59" s="31" t="s">
        <v>91</v>
      </c>
      <c r="R59" s="24">
        <v>3.7759999999999998</v>
      </c>
      <c r="S59" s="32">
        <f t="shared" si="1"/>
        <v>52.655999999999999</v>
      </c>
      <c r="T59" s="31">
        <v>87.5</v>
      </c>
      <c r="U59" s="34">
        <f t="shared" si="23"/>
        <v>4.375</v>
      </c>
      <c r="V59" s="24" t="s">
        <v>292</v>
      </c>
      <c r="W59" s="24">
        <v>0.75</v>
      </c>
      <c r="X59" s="24">
        <f t="shared" si="3"/>
        <v>5.125</v>
      </c>
      <c r="Y59" s="24" t="s">
        <v>293</v>
      </c>
      <c r="Z59" s="24">
        <v>0.6</v>
      </c>
      <c r="AA59" s="25">
        <v>3.2</v>
      </c>
      <c r="AB59" s="22">
        <f t="shared" si="16"/>
        <v>1.64</v>
      </c>
      <c r="AC59" s="24"/>
      <c r="AD59" s="24"/>
      <c r="AE59" s="24">
        <f t="shared" si="4"/>
        <v>2.2400000000000002</v>
      </c>
      <c r="AF59" s="25">
        <v>3</v>
      </c>
      <c r="AG59" s="25">
        <v>23</v>
      </c>
      <c r="AH59" s="25">
        <v>0</v>
      </c>
      <c r="AI59" s="24">
        <f t="shared" si="24"/>
        <v>0.26086956521739102</v>
      </c>
      <c r="AJ59" s="24">
        <v>0</v>
      </c>
      <c r="AK59" s="24">
        <v>132</v>
      </c>
      <c r="AL59" s="24">
        <f t="shared" si="5"/>
        <v>132</v>
      </c>
      <c r="AM59" s="24">
        <f t="shared" si="6"/>
        <v>2</v>
      </c>
      <c r="AN59" s="24" t="s">
        <v>294</v>
      </c>
      <c r="AO59" s="24">
        <v>0.75</v>
      </c>
      <c r="AP59" s="24">
        <f t="shared" si="7"/>
        <v>2.75</v>
      </c>
      <c r="AQ59" s="24" t="s">
        <v>295</v>
      </c>
      <c r="AR59" s="24">
        <v>0.5</v>
      </c>
      <c r="AS59" s="22">
        <f t="shared" si="8"/>
        <v>3.5108695652173898</v>
      </c>
      <c r="AT59" s="28"/>
      <c r="AU59" s="24"/>
      <c r="AV59" s="25" t="s">
        <v>143</v>
      </c>
      <c r="AW59" s="24">
        <v>0.4</v>
      </c>
      <c r="AX59" s="24">
        <f t="shared" si="9"/>
        <v>0.4</v>
      </c>
      <c r="AY59" s="25"/>
      <c r="AZ59" s="24"/>
      <c r="BA59" s="24" t="s">
        <v>296</v>
      </c>
      <c r="BB59" s="24">
        <v>0</v>
      </c>
      <c r="BC59" s="24">
        <f t="shared" si="10"/>
        <v>0.4</v>
      </c>
      <c r="BD59" s="38" t="s">
        <v>297</v>
      </c>
      <c r="BE59" s="24">
        <v>0.1</v>
      </c>
      <c r="BF59" s="24"/>
      <c r="BG59" s="24"/>
      <c r="BH59" s="24">
        <f t="shared" si="11"/>
        <v>0.1</v>
      </c>
      <c r="BI59" s="38" t="s">
        <v>298</v>
      </c>
      <c r="BJ59" s="38" t="s">
        <v>298</v>
      </c>
      <c r="BK59" s="38">
        <v>3.5</v>
      </c>
      <c r="BL59" s="26" t="s">
        <v>299</v>
      </c>
      <c r="BM59" s="24">
        <v>0.4</v>
      </c>
      <c r="BN59" s="24" t="s">
        <v>239</v>
      </c>
      <c r="BO59" s="24">
        <v>0.05</v>
      </c>
      <c r="BP59" s="24">
        <f t="shared" si="12"/>
        <v>3.95</v>
      </c>
      <c r="BQ59" s="24">
        <f t="shared" si="13"/>
        <v>4.45</v>
      </c>
      <c r="BR59" s="24">
        <f t="shared" si="14"/>
        <v>74.302869565217406</v>
      </c>
      <c r="BS59" s="24">
        <f t="shared" si="18"/>
        <v>8</v>
      </c>
      <c r="BT59" s="24">
        <f t="shared" si="19"/>
        <v>5</v>
      </c>
      <c r="BU59" s="24">
        <f t="shared" si="20"/>
        <v>35</v>
      </c>
    </row>
    <row r="60" spans="1:73" ht="14">
      <c r="A60" s="14" t="s">
        <v>233</v>
      </c>
      <c r="B60" s="14" t="s">
        <v>300</v>
      </c>
      <c r="C60" s="15" t="s">
        <v>301</v>
      </c>
      <c r="D60" s="13">
        <v>5.6139999999999999</v>
      </c>
      <c r="E60" s="24" t="s">
        <v>108</v>
      </c>
      <c r="F60" s="24">
        <v>0.5</v>
      </c>
      <c r="G60" s="25"/>
      <c r="H60" s="24"/>
      <c r="I60" s="24"/>
      <c r="J60" s="24"/>
      <c r="K60" s="24"/>
      <c r="L60" s="24"/>
      <c r="M60" s="24"/>
      <c r="N60" s="24"/>
      <c r="O60" s="24">
        <f t="shared" si="15"/>
        <v>0.5</v>
      </c>
      <c r="P60" s="24">
        <f t="shared" si="0"/>
        <v>6.1139999999999999</v>
      </c>
      <c r="Q60" s="31" t="s">
        <v>91</v>
      </c>
      <c r="R60" s="24">
        <v>2.8629600000000002</v>
      </c>
      <c r="S60" s="32">
        <f t="shared" si="1"/>
        <v>47.177759999999999</v>
      </c>
      <c r="T60" s="31">
        <v>66.5</v>
      </c>
      <c r="U60" s="34">
        <f t="shared" si="23"/>
        <v>3.3250000000000002</v>
      </c>
      <c r="V60" s="24"/>
      <c r="W60" s="24"/>
      <c r="X60" s="24">
        <f t="shared" si="3"/>
        <v>3.3250000000000002</v>
      </c>
      <c r="Y60" s="24"/>
      <c r="Z60" s="24"/>
      <c r="AA60" s="25">
        <v>3.3</v>
      </c>
      <c r="AB60" s="22">
        <f t="shared" si="16"/>
        <v>1.66</v>
      </c>
      <c r="AC60" s="24"/>
      <c r="AD60" s="24"/>
      <c r="AE60" s="24">
        <f t="shared" si="4"/>
        <v>1.66</v>
      </c>
      <c r="AF60" s="25">
        <v>16</v>
      </c>
      <c r="AG60" s="25">
        <v>22</v>
      </c>
      <c r="AH60" s="25">
        <v>0</v>
      </c>
      <c r="AI60" s="24">
        <f t="shared" si="24"/>
        <v>1.4545454545454499</v>
      </c>
      <c r="AJ60" s="24">
        <v>0</v>
      </c>
      <c r="AK60" s="24"/>
      <c r="AL60" s="24">
        <f t="shared" si="5"/>
        <v>0</v>
      </c>
      <c r="AM60" s="24">
        <f t="shared" si="6"/>
        <v>0</v>
      </c>
      <c r="AN60" s="24"/>
      <c r="AO60" s="24"/>
      <c r="AP60" s="24">
        <f t="shared" si="7"/>
        <v>0</v>
      </c>
      <c r="AQ60" s="24"/>
      <c r="AR60" s="24"/>
      <c r="AS60" s="22">
        <f t="shared" si="8"/>
        <v>1.4545454545454499</v>
      </c>
      <c r="AT60" s="28"/>
      <c r="AU60" s="24"/>
      <c r="AV60" s="25"/>
      <c r="AW60" s="24"/>
      <c r="AX60" s="24">
        <f t="shared" si="9"/>
        <v>0</v>
      </c>
      <c r="AY60" s="25"/>
      <c r="AZ60" s="24"/>
      <c r="BA60" s="24"/>
      <c r="BB60" s="24"/>
      <c r="BC60" s="24">
        <f t="shared" si="10"/>
        <v>0</v>
      </c>
      <c r="BD60" s="24"/>
      <c r="BE60" s="24"/>
      <c r="BF60" s="24"/>
      <c r="BG60" s="24"/>
      <c r="BH60" s="24">
        <f t="shared" si="11"/>
        <v>0</v>
      </c>
      <c r="BI60" s="38"/>
      <c r="BJ60" s="38"/>
      <c r="BK60" s="38"/>
      <c r="BL60" s="26"/>
      <c r="BM60" s="24"/>
      <c r="BN60" s="24"/>
      <c r="BO60" s="24"/>
      <c r="BP60" s="24">
        <f t="shared" si="12"/>
        <v>0</v>
      </c>
      <c r="BQ60" s="24">
        <f t="shared" si="13"/>
        <v>0</v>
      </c>
      <c r="BR60" s="24">
        <f t="shared" si="14"/>
        <v>59.731305454545499</v>
      </c>
      <c r="BS60" s="24">
        <f t="shared" si="18"/>
        <v>31</v>
      </c>
      <c r="BT60" s="24">
        <f t="shared" si="19"/>
        <v>30</v>
      </c>
      <c r="BU60" s="24">
        <f t="shared" si="20"/>
        <v>222</v>
      </c>
    </row>
    <row r="61" spans="1:73" ht="14">
      <c r="A61" s="14" t="s">
        <v>233</v>
      </c>
      <c r="B61" s="14" t="s">
        <v>302</v>
      </c>
      <c r="C61" s="15" t="s">
        <v>303</v>
      </c>
      <c r="D61" s="13">
        <v>5.3550000000000004</v>
      </c>
      <c r="E61" s="24" t="s">
        <v>108</v>
      </c>
      <c r="F61" s="24">
        <v>0.5</v>
      </c>
      <c r="G61" s="25"/>
      <c r="H61" s="24"/>
      <c r="I61" s="24"/>
      <c r="J61" s="24"/>
      <c r="K61" s="24"/>
      <c r="L61" s="24"/>
      <c r="M61" s="24"/>
      <c r="N61" s="24"/>
      <c r="O61" s="24">
        <f t="shared" si="15"/>
        <v>0.5</v>
      </c>
      <c r="P61" s="24">
        <f t="shared" si="0"/>
        <v>5.8550000000000004</v>
      </c>
      <c r="Q61" s="31" t="s">
        <v>91</v>
      </c>
      <c r="R61" s="24">
        <v>1.9017900000000001</v>
      </c>
      <c r="S61" s="32">
        <f t="shared" si="1"/>
        <v>41.410739999999997</v>
      </c>
      <c r="T61" s="31">
        <v>65.5</v>
      </c>
      <c r="U61" s="34">
        <f t="shared" si="23"/>
        <v>3.2749999999999999</v>
      </c>
      <c r="V61" s="24"/>
      <c r="W61" s="24"/>
      <c r="X61" s="24">
        <f t="shared" si="3"/>
        <v>3.2749999999999999</v>
      </c>
      <c r="Y61" s="24"/>
      <c r="Z61" s="24"/>
      <c r="AA61" s="25">
        <v>2.9</v>
      </c>
      <c r="AB61" s="22">
        <f t="shared" si="16"/>
        <v>1.58</v>
      </c>
      <c r="AC61" s="24"/>
      <c r="AD61" s="24"/>
      <c r="AE61" s="24">
        <f t="shared" si="4"/>
        <v>1.58</v>
      </c>
      <c r="AF61" s="25">
        <v>1</v>
      </c>
      <c r="AG61" s="25">
        <v>23</v>
      </c>
      <c r="AH61" s="25">
        <v>0</v>
      </c>
      <c r="AI61" s="24">
        <f t="shared" si="24"/>
        <v>8.6956521739130405E-2</v>
      </c>
      <c r="AJ61" s="24">
        <v>0</v>
      </c>
      <c r="AK61" s="24"/>
      <c r="AL61" s="24">
        <f t="shared" si="5"/>
        <v>0</v>
      </c>
      <c r="AM61" s="24">
        <f t="shared" si="6"/>
        <v>0</v>
      </c>
      <c r="AN61" s="24"/>
      <c r="AO61" s="24"/>
      <c r="AP61" s="24">
        <f t="shared" si="7"/>
        <v>0</v>
      </c>
      <c r="AQ61" s="24"/>
      <c r="AR61" s="24"/>
      <c r="AS61" s="22">
        <f t="shared" si="8"/>
        <v>8.6956521739130405E-2</v>
      </c>
      <c r="AT61" s="28"/>
      <c r="AU61" s="24"/>
      <c r="AV61" s="25"/>
      <c r="AW61" s="24"/>
      <c r="AX61" s="24">
        <f t="shared" si="9"/>
        <v>0</v>
      </c>
      <c r="AY61" s="25"/>
      <c r="AZ61" s="24"/>
      <c r="BA61" s="24"/>
      <c r="BB61" s="24"/>
      <c r="BC61" s="24">
        <f t="shared" si="10"/>
        <v>0</v>
      </c>
      <c r="BD61" s="24"/>
      <c r="BE61" s="24"/>
      <c r="BF61" s="24"/>
      <c r="BG61" s="24"/>
      <c r="BH61" s="24">
        <f t="shared" si="11"/>
        <v>0</v>
      </c>
      <c r="BI61" s="38"/>
      <c r="BJ61" s="38"/>
      <c r="BK61" s="38"/>
      <c r="BL61" s="26"/>
      <c r="BM61" s="24"/>
      <c r="BN61" s="24"/>
      <c r="BO61" s="24"/>
      <c r="BP61" s="24">
        <f t="shared" si="12"/>
        <v>0</v>
      </c>
      <c r="BQ61" s="24">
        <f t="shared" si="13"/>
        <v>0</v>
      </c>
      <c r="BR61" s="24">
        <f t="shared" si="14"/>
        <v>52.207696521739102</v>
      </c>
      <c r="BS61" s="24">
        <f t="shared" si="18"/>
        <v>64</v>
      </c>
      <c r="BT61" s="24">
        <f t="shared" si="19"/>
        <v>65</v>
      </c>
      <c r="BU61" s="24">
        <f t="shared" si="20"/>
        <v>388</v>
      </c>
    </row>
    <row r="62" spans="1:73" ht="14">
      <c r="A62" s="14" t="s">
        <v>233</v>
      </c>
      <c r="B62" s="14" t="s">
        <v>304</v>
      </c>
      <c r="C62" s="15" t="s">
        <v>305</v>
      </c>
      <c r="D62" s="13">
        <v>5.4859999999999998</v>
      </c>
      <c r="E62" s="24" t="s">
        <v>108</v>
      </c>
      <c r="F62" s="24">
        <v>0.5</v>
      </c>
      <c r="G62" s="25"/>
      <c r="H62" s="24"/>
      <c r="I62" s="24"/>
      <c r="J62" s="24"/>
      <c r="K62" s="24"/>
      <c r="L62" s="24"/>
      <c r="M62" s="24"/>
      <c r="N62" s="24"/>
      <c r="O62" s="24">
        <f t="shared" si="15"/>
        <v>0.5</v>
      </c>
      <c r="P62" s="24">
        <f t="shared" si="0"/>
        <v>5.9859999999999998</v>
      </c>
      <c r="Q62" s="31" t="s">
        <v>91</v>
      </c>
      <c r="R62" s="24">
        <v>2.24769</v>
      </c>
      <c r="S62" s="32">
        <f t="shared" si="1"/>
        <v>43.486139999999999</v>
      </c>
      <c r="T62" s="31">
        <v>79.5</v>
      </c>
      <c r="U62" s="34">
        <f t="shared" si="23"/>
        <v>3.9750000000000001</v>
      </c>
      <c r="V62" s="24"/>
      <c r="W62" s="24"/>
      <c r="X62" s="24">
        <f t="shared" si="3"/>
        <v>3.9750000000000001</v>
      </c>
      <c r="Y62" s="24"/>
      <c r="Z62" s="24"/>
      <c r="AA62" s="25">
        <v>4.3</v>
      </c>
      <c r="AB62" s="22">
        <f t="shared" si="16"/>
        <v>1.86</v>
      </c>
      <c r="AC62" s="24"/>
      <c r="AD62" s="24"/>
      <c r="AE62" s="24">
        <f t="shared" si="4"/>
        <v>1.86</v>
      </c>
      <c r="AF62" s="25">
        <v>2</v>
      </c>
      <c r="AG62" s="25">
        <v>23</v>
      </c>
      <c r="AH62" s="25">
        <v>0</v>
      </c>
      <c r="AI62" s="24">
        <f t="shared" si="24"/>
        <v>0.173913043478261</v>
      </c>
      <c r="AJ62" s="24">
        <v>0</v>
      </c>
      <c r="AK62" s="24"/>
      <c r="AL62" s="24">
        <f t="shared" si="5"/>
        <v>0</v>
      </c>
      <c r="AM62" s="24">
        <f t="shared" si="6"/>
        <v>0</v>
      </c>
      <c r="AN62" s="24"/>
      <c r="AO62" s="24"/>
      <c r="AP62" s="24">
        <f t="shared" si="7"/>
        <v>0</v>
      </c>
      <c r="AQ62" s="24"/>
      <c r="AR62" s="24"/>
      <c r="AS62" s="22">
        <f t="shared" si="8"/>
        <v>0.173913043478261</v>
      </c>
      <c r="AT62" s="28"/>
      <c r="AU62" s="24"/>
      <c r="AV62" s="25"/>
      <c r="AW62" s="24"/>
      <c r="AX62" s="24">
        <f t="shared" si="9"/>
        <v>0</v>
      </c>
      <c r="AY62" s="25"/>
      <c r="AZ62" s="24"/>
      <c r="BA62" s="24"/>
      <c r="BB62" s="24"/>
      <c r="BC62" s="24">
        <f t="shared" si="10"/>
        <v>0</v>
      </c>
      <c r="BD62" s="24"/>
      <c r="BE62" s="24"/>
      <c r="BF62" s="24"/>
      <c r="BG62" s="24"/>
      <c r="BH62" s="24">
        <f t="shared" si="11"/>
        <v>0</v>
      </c>
      <c r="BI62" s="38"/>
      <c r="BJ62" s="38"/>
      <c r="BK62" s="38"/>
      <c r="BL62" s="26"/>
      <c r="BM62" s="24"/>
      <c r="BN62" s="24"/>
      <c r="BO62" s="24"/>
      <c r="BP62" s="24">
        <f t="shared" si="12"/>
        <v>0</v>
      </c>
      <c r="BQ62" s="24">
        <f t="shared" si="13"/>
        <v>0</v>
      </c>
      <c r="BR62" s="24">
        <f t="shared" si="14"/>
        <v>55.481053043478298</v>
      </c>
      <c r="BS62" s="24">
        <f t="shared" si="18"/>
        <v>55</v>
      </c>
      <c r="BT62" s="24">
        <f t="shared" si="19"/>
        <v>54</v>
      </c>
      <c r="BU62" s="24">
        <f t="shared" si="20"/>
        <v>338</v>
      </c>
    </row>
    <row r="63" spans="1:73" ht="14">
      <c r="A63" s="14" t="s">
        <v>233</v>
      </c>
      <c r="B63" s="14" t="s">
        <v>306</v>
      </c>
      <c r="C63" s="15" t="s">
        <v>307</v>
      </c>
      <c r="D63" s="13">
        <v>5.46</v>
      </c>
      <c r="E63" s="24" t="s">
        <v>108</v>
      </c>
      <c r="F63" s="24">
        <v>0.5</v>
      </c>
      <c r="G63" s="25"/>
      <c r="H63" s="24"/>
      <c r="I63" s="24"/>
      <c r="J63" s="24"/>
      <c r="K63" s="24"/>
      <c r="L63" s="24"/>
      <c r="M63" s="24"/>
      <c r="N63" s="24"/>
      <c r="O63" s="24">
        <f t="shared" si="15"/>
        <v>0.5</v>
      </c>
      <c r="P63" s="24">
        <f t="shared" si="0"/>
        <v>5.96</v>
      </c>
      <c r="Q63" s="31" t="s">
        <v>91</v>
      </c>
      <c r="R63" s="24">
        <v>2.8854799999999998</v>
      </c>
      <c r="S63" s="32">
        <f t="shared" si="1"/>
        <v>47.31288</v>
      </c>
      <c r="T63" s="31">
        <v>72.5</v>
      </c>
      <c r="U63" s="34">
        <f t="shared" si="23"/>
        <v>3.625</v>
      </c>
      <c r="V63" s="24"/>
      <c r="W63" s="24"/>
      <c r="X63" s="24">
        <f t="shared" si="3"/>
        <v>3.625</v>
      </c>
      <c r="Y63" s="24"/>
      <c r="Z63" s="24"/>
      <c r="AA63" s="25">
        <v>4.4000000000000004</v>
      </c>
      <c r="AB63" s="22">
        <f t="shared" si="16"/>
        <v>1.88</v>
      </c>
      <c r="AC63" s="24"/>
      <c r="AD63" s="24"/>
      <c r="AE63" s="24">
        <f t="shared" si="4"/>
        <v>1.88</v>
      </c>
      <c r="AF63" s="25">
        <v>0</v>
      </c>
      <c r="AG63" s="25">
        <v>23</v>
      </c>
      <c r="AH63" s="25">
        <v>0</v>
      </c>
      <c r="AI63" s="24">
        <f t="shared" si="24"/>
        <v>0</v>
      </c>
      <c r="AJ63" s="24">
        <v>0</v>
      </c>
      <c r="AK63" s="24"/>
      <c r="AL63" s="24">
        <f t="shared" si="5"/>
        <v>0</v>
      </c>
      <c r="AM63" s="24">
        <f t="shared" si="6"/>
        <v>0</v>
      </c>
      <c r="AN63" s="24"/>
      <c r="AO63" s="24"/>
      <c r="AP63" s="24">
        <f t="shared" si="7"/>
        <v>0</v>
      </c>
      <c r="AQ63" s="24"/>
      <c r="AR63" s="24"/>
      <c r="AS63" s="22">
        <f t="shared" si="8"/>
        <v>0</v>
      </c>
      <c r="AT63" s="28"/>
      <c r="AU63" s="24"/>
      <c r="AV63" s="25"/>
      <c r="AW63" s="24"/>
      <c r="AX63" s="24">
        <f t="shared" si="9"/>
        <v>0</v>
      </c>
      <c r="AY63" s="25"/>
      <c r="AZ63" s="24"/>
      <c r="BA63" s="24"/>
      <c r="BB63" s="24"/>
      <c r="BC63" s="24">
        <f t="shared" si="10"/>
        <v>0</v>
      </c>
      <c r="BD63" s="24"/>
      <c r="BE63" s="24"/>
      <c r="BF63" s="24"/>
      <c r="BG63" s="24"/>
      <c r="BH63" s="24">
        <f t="shared" si="11"/>
        <v>0</v>
      </c>
      <c r="BI63" s="38"/>
      <c r="BJ63" s="38"/>
      <c r="BK63" s="38"/>
      <c r="BL63" s="26"/>
      <c r="BM63" s="24"/>
      <c r="BN63" s="24"/>
      <c r="BO63" s="24"/>
      <c r="BP63" s="24">
        <f t="shared" si="12"/>
        <v>0</v>
      </c>
      <c r="BQ63" s="24">
        <f t="shared" si="13"/>
        <v>0</v>
      </c>
      <c r="BR63" s="24">
        <f t="shared" si="14"/>
        <v>58.777880000000003</v>
      </c>
      <c r="BS63" s="24">
        <f t="shared" si="18"/>
        <v>28</v>
      </c>
      <c r="BT63" s="24">
        <f t="shared" si="19"/>
        <v>36</v>
      </c>
      <c r="BU63" s="24">
        <f t="shared" si="20"/>
        <v>253</v>
      </c>
    </row>
    <row r="64" spans="1:73" ht="14">
      <c r="A64" s="14" t="s">
        <v>233</v>
      </c>
      <c r="B64" s="14" t="s">
        <v>308</v>
      </c>
      <c r="C64" s="15" t="s">
        <v>309</v>
      </c>
      <c r="D64" s="13">
        <v>5.4850000000000003</v>
      </c>
      <c r="E64" s="24" t="s">
        <v>108</v>
      </c>
      <c r="F64" s="24">
        <v>0.5</v>
      </c>
      <c r="G64" s="25"/>
      <c r="H64" s="24"/>
      <c r="I64" s="24"/>
      <c r="J64" s="24"/>
      <c r="K64" s="24"/>
      <c r="L64" s="24"/>
      <c r="M64" s="24"/>
      <c r="N64" s="24"/>
      <c r="O64" s="24">
        <f t="shared" si="15"/>
        <v>0.5</v>
      </c>
      <c r="P64" s="24">
        <f t="shared" si="0"/>
        <v>5.9850000000000003</v>
      </c>
      <c r="Q64" s="31" t="s">
        <v>91</v>
      </c>
      <c r="R64" s="24">
        <v>2.6338499999999998</v>
      </c>
      <c r="S64" s="32">
        <f t="shared" si="1"/>
        <v>45.803100000000001</v>
      </c>
      <c r="T64" s="31">
        <v>75</v>
      </c>
      <c r="U64" s="34">
        <f t="shared" si="23"/>
        <v>3.75</v>
      </c>
      <c r="V64" s="24"/>
      <c r="W64" s="24"/>
      <c r="X64" s="24">
        <f t="shared" si="3"/>
        <v>3.75</v>
      </c>
      <c r="Y64" s="24"/>
      <c r="Z64" s="24"/>
      <c r="AA64" s="25">
        <v>3.55</v>
      </c>
      <c r="AB64" s="22">
        <f t="shared" si="16"/>
        <v>1.71</v>
      </c>
      <c r="AC64" s="24"/>
      <c r="AD64" s="24"/>
      <c r="AE64" s="24">
        <f t="shared" si="4"/>
        <v>1.71</v>
      </c>
      <c r="AF64" s="25">
        <v>0</v>
      </c>
      <c r="AG64" s="25">
        <v>23</v>
      </c>
      <c r="AH64" s="25">
        <v>0</v>
      </c>
      <c r="AI64" s="24">
        <f t="shared" si="24"/>
        <v>0</v>
      </c>
      <c r="AJ64" s="24">
        <v>0</v>
      </c>
      <c r="AK64" s="24"/>
      <c r="AL64" s="24">
        <f t="shared" si="5"/>
        <v>0</v>
      </c>
      <c r="AM64" s="24">
        <f t="shared" si="6"/>
        <v>0</v>
      </c>
      <c r="AN64" s="24"/>
      <c r="AO64" s="24"/>
      <c r="AP64" s="24">
        <f t="shared" si="7"/>
        <v>0</v>
      </c>
      <c r="AQ64" s="24"/>
      <c r="AR64" s="24"/>
      <c r="AS64" s="22">
        <f t="shared" si="8"/>
        <v>0</v>
      </c>
      <c r="AT64" s="28"/>
      <c r="AU64" s="24"/>
      <c r="AV64" s="25" t="s">
        <v>310</v>
      </c>
      <c r="AW64" s="24">
        <v>0.6</v>
      </c>
      <c r="AX64" s="24">
        <f t="shared" si="9"/>
        <v>0.6</v>
      </c>
      <c r="AY64" s="25"/>
      <c r="AZ64" s="24"/>
      <c r="BA64" s="24"/>
      <c r="BB64" s="24"/>
      <c r="BC64" s="24">
        <f t="shared" si="10"/>
        <v>0.6</v>
      </c>
      <c r="BD64" s="24"/>
      <c r="BE64" s="24"/>
      <c r="BF64" s="24"/>
      <c r="BG64" s="24"/>
      <c r="BH64" s="24">
        <f t="shared" si="11"/>
        <v>0</v>
      </c>
      <c r="BI64" s="38"/>
      <c r="BJ64" s="38"/>
      <c r="BK64" s="38"/>
      <c r="BL64" s="26"/>
      <c r="BM64" s="24"/>
      <c r="BN64" s="24"/>
      <c r="BO64" s="24"/>
      <c r="BP64" s="24">
        <f t="shared" si="12"/>
        <v>0</v>
      </c>
      <c r="BQ64" s="24">
        <f t="shared" si="13"/>
        <v>0.6</v>
      </c>
      <c r="BR64" s="24">
        <f t="shared" si="14"/>
        <v>57.848100000000002</v>
      </c>
      <c r="BS64" s="24">
        <f t="shared" si="18"/>
        <v>41</v>
      </c>
      <c r="BT64" s="24">
        <f t="shared" si="19"/>
        <v>42</v>
      </c>
      <c r="BU64" s="24">
        <f t="shared" si="20"/>
        <v>278</v>
      </c>
    </row>
    <row r="65" spans="1:73" ht="14">
      <c r="A65" s="14" t="s">
        <v>233</v>
      </c>
      <c r="B65" s="14" t="s">
        <v>311</v>
      </c>
      <c r="C65" s="15" t="s">
        <v>312</v>
      </c>
      <c r="D65" s="13">
        <v>5.3879999999999999</v>
      </c>
      <c r="E65" s="24" t="s">
        <v>108</v>
      </c>
      <c r="F65" s="24">
        <v>0.5</v>
      </c>
      <c r="G65" s="25"/>
      <c r="H65" s="24"/>
      <c r="I65" s="24"/>
      <c r="J65" s="24"/>
      <c r="K65" s="24"/>
      <c r="L65" s="24"/>
      <c r="M65" s="24"/>
      <c r="N65" s="24"/>
      <c r="O65" s="24">
        <f t="shared" si="15"/>
        <v>0.5</v>
      </c>
      <c r="P65" s="24">
        <f t="shared" si="0"/>
        <v>5.8879999999999999</v>
      </c>
      <c r="Q65" s="31" t="s">
        <v>91</v>
      </c>
      <c r="R65" s="24">
        <v>1.40862</v>
      </c>
      <c r="S65" s="32">
        <f t="shared" si="1"/>
        <v>38.451720000000002</v>
      </c>
      <c r="T65" s="31">
        <v>64</v>
      </c>
      <c r="U65" s="34">
        <f t="shared" si="23"/>
        <v>3.2</v>
      </c>
      <c r="V65" s="24"/>
      <c r="W65" s="24"/>
      <c r="X65" s="24">
        <f t="shared" si="3"/>
        <v>3.2</v>
      </c>
      <c r="Y65" s="24"/>
      <c r="Z65" s="24"/>
      <c r="AA65" s="25">
        <v>4.2</v>
      </c>
      <c r="AB65" s="22">
        <f t="shared" si="16"/>
        <v>1.84</v>
      </c>
      <c r="AC65" s="24"/>
      <c r="AD65" s="24"/>
      <c r="AE65" s="24">
        <f t="shared" si="4"/>
        <v>1.84</v>
      </c>
      <c r="AF65" s="25">
        <v>0</v>
      </c>
      <c r="AG65" s="25">
        <v>23</v>
      </c>
      <c r="AH65" s="25">
        <v>0</v>
      </c>
      <c r="AI65" s="24">
        <f t="shared" si="24"/>
        <v>0</v>
      </c>
      <c r="AJ65" s="24">
        <v>0</v>
      </c>
      <c r="AK65" s="24"/>
      <c r="AL65" s="24">
        <f t="shared" si="5"/>
        <v>0</v>
      </c>
      <c r="AM65" s="24">
        <f t="shared" si="6"/>
        <v>0</v>
      </c>
      <c r="AN65" s="24"/>
      <c r="AO65" s="24"/>
      <c r="AP65" s="24">
        <f t="shared" si="7"/>
        <v>0</v>
      </c>
      <c r="AQ65" s="24"/>
      <c r="AR65" s="24"/>
      <c r="AS65" s="22">
        <f t="shared" si="8"/>
        <v>0</v>
      </c>
      <c r="AT65" s="28"/>
      <c r="AU65" s="24"/>
      <c r="AV65" s="25"/>
      <c r="AW65" s="24"/>
      <c r="AX65" s="24">
        <f t="shared" si="9"/>
        <v>0</v>
      </c>
      <c r="AY65" s="25"/>
      <c r="AZ65" s="24"/>
      <c r="BA65" s="24"/>
      <c r="BB65" s="24"/>
      <c r="BC65" s="24">
        <f t="shared" si="10"/>
        <v>0</v>
      </c>
      <c r="BD65" s="24"/>
      <c r="BE65" s="24"/>
      <c r="BF65" s="24"/>
      <c r="BG65" s="24"/>
      <c r="BH65" s="24">
        <f t="shared" si="11"/>
        <v>0</v>
      </c>
      <c r="BI65" s="38"/>
      <c r="BJ65" s="38"/>
      <c r="BK65" s="38"/>
      <c r="BL65" s="26"/>
      <c r="BM65" s="24"/>
      <c r="BN65" s="24"/>
      <c r="BO65" s="24"/>
      <c r="BP65" s="24">
        <f t="shared" si="12"/>
        <v>0</v>
      </c>
      <c r="BQ65" s="24">
        <f t="shared" si="13"/>
        <v>0</v>
      </c>
      <c r="BR65" s="24">
        <f t="shared" si="14"/>
        <v>49.379719999999999</v>
      </c>
      <c r="BS65" s="24">
        <f t="shared" si="18"/>
        <v>71</v>
      </c>
      <c r="BT65" s="24">
        <f t="shared" si="19"/>
        <v>72</v>
      </c>
      <c r="BU65" s="24">
        <f t="shared" si="20"/>
        <v>414</v>
      </c>
    </row>
    <row r="66" spans="1:73" ht="14">
      <c r="A66" s="14" t="s">
        <v>233</v>
      </c>
      <c r="B66" s="14" t="s">
        <v>313</v>
      </c>
      <c r="C66" s="15" t="s">
        <v>314</v>
      </c>
      <c r="D66" s="13">
        <v>5.6319999999999997</v>
      </c>
      <c r="E66" s="24" t="s">
        <v>108</v>
      </c>
      <c r="F66" s="24">
        <v>0.5</v>
      </c>
      <c r="G66" s="25"/>
      <c r="H66" s="24"/>
      <c r="I66" s="24" t="s">
        <v>315</v>
      </c>
      <c r="J66" s="24">
        <v>0.25</v>
      </c>
      <c r="K66" s="24"/>
      <c r="L66" s="24"/>
      <c r="M66" s="24"/>
      <c r="N66" s="24"/>
      <c r="O66" s="24">
        <f t="shared" si="15"/>
        <v>0.75</v>
      </c>
      <c r="P66" s="24">
        <f t="shared" si="0"/>
        <v>6.3819999999999997</v>
      </c>
      <c r="Q66" s="31" t="s">
        <v>91</v>
      </c>
      <c r="R66" s="24">
        <v>3.9413299999999998</v>
      </c>
      <c r="S66" s="32">
        <f t="shared" si="1"/>
        <v>53.647979999999997</v>
      </c>
      <c r="T66" s="31">
        <v>78</v>
      </c>
      <c r="U66" s="34">
        <f t="shared" si="23"/>
        <v>3.9</v>
      </c>
      <c r="V66" s="24" t="s">
        <v>316</v>
      </c>
      <c r="W66" s="24">
        <v>0.35</v>
      </c>
      <c r="X66" s="24">
        <f t="shared" si="3"/>
        <v>4.25</v>
      </c>
      <c r="Y66" s="24"/>
      <c r="Z66" s="24"/>
      <c r="AA66" s="25">
        <v>4.05</v>
      </c>
      <c r="AB66" s="22">
        <v>1.62</v>
      </c>
      <c r="AC66" s="24"/>
      <c r="AD66" s="24"/>
      <c r="AE66" s="24">
        <f t="shared" si="4"/>
        <v>1.62</v>
      </c>
      <c r="AF66" s="25">
        <v>2</v>
      </c>
      <c r="AG66" s="25">
        <v>23</v>
      </c>
      <c r="AH66" s="25">
        <v>0</v>
      </c>
      <c r="AI66" s="24">
        <f t="shared" si="24"/>
        <v>0.173913043478261</v>
      </c>
      <c r="AJ66" s="24">
        <v>0</v>
      </c>
      <c r="AK66" s="24">
        <v>204.5</v>
      </c>
      <c r="AL66" s="24">
        <f t="shared" si="5"/>
        <v>204.5</v>
      </c>
      <c r="AM66" s="24">
        <f t="shared" si="6"/>
        <v>2</v>
      </c>
      <c r="AN66" s="24" t="s">
        <v>317</v>
      </c>
      <c r="AO66" s="24">
        <v>1.75</v>
      </c>
      <c r="AP66" s="24">
        <f t="shared" si="7"/>
        <v>3.75</v>
      </c>
      <c r="AQ66" s="24" t="s">
        <v>318</v>
      </c>
      <c r="AR66" s="24">
        <v>0.5</v>
      </c>
      <c r="AS66" s="22">
        <f t="shared" si="8"/>
        <v>4.4239130434782599</v>
      </c>
      <c r="AT66" s="28" t="s">
        <v>319</v>
      </c>
      <c r="AU66" s="24">
        <v>12.1</v>
      </c>
      <c r="AV66" s="25"/>
      <c r="AW66" s="24"/>
      <c r="AX66" s="24">
        <f t="shared" si="9"/>
        <v>12.1</v>
      </c>
      <c r="AY66" s="25"/>
      <c r="AZ66" s="24"/>
      <c r="BA66" s="24" t="s">
        <v>320</v>
      </c>
      <c r="BB66" s="24">
        <v>3.1</v>
      </c>
      <c r="BC66" s="24">
        <f t="shared" si="10"/>
        <v>15.2</v>
      </c>
      <c r="BD66" s="24" t="s">
        <v>321</v>
      </c>
      <c r="BE66" s="24">
        <v>0.2</v>
      </c>
      <c r="BF66" s="24"/>
      <c r="BG66" s="24"/>
      <c r="BH66" s="24">
        <f t="shared" si="11"/>
        <v>0.2</v>
      </c>
      <c r="BI66" s="38" t="s">
        <v>322</v>
      </c>
      <c r="BJ66" s="38" t="s">
        <v>322</v>
      </c>
      <c r="BK66" s="38">
        <v>2.8</v>
      </c>
      <c r="BL66" s="26" t="s">
        <v>299</v>
      </c>
      <c r="BM66" s="24">
        <v>0.4</v>
      </c>
      <c r="BN66" s="24" t="s">
        <v>323</v>
      </c>
      <c r="BO66" s="24">
        <v>0.1</v>
      </c>
      <c r="BP66" s="24">
        <f t="shared" si="12"/>
        <v>3.3</v>
      </c>
      <c r="BQ66" s="24">
        <f t="shared" si="13"/>
        <v>12</v>
      </c>
      <c r="BR66" s="24">
        <f t="shared" si="14"/>
        <v>82.323893043478293</v>
      </c>
      <c r="BS66" s="24">
        <f t="shared" si="18"/>
        <v>3</v>
      </c>
      <c r="BT66" s="24">
        <f t="shared" si="19"/>
        <v>1</v>
      </c>
      <c r="BU66" s="24">
        <f t="shared" si="20"/>
        <v>4</v>
      </c>
    </row>
    <row r="67" spans="1:73" ht="14">
      <c r="A67" s="14" t="s">
        <v>233</v>
      </c>
      <c r="B67" s="14" t="s">
        <v>324</v>
      </c>
      <c r="C67" s="15" t="s">
        <v>325</v>
      </c>
      <c r="D67" s="13">
        <v>5.468</v>
      </c>
      <c r="E67" s="24" t="s">
        <v>108</v>
      </c>
      <c r="F67" s="24">
        <v>0.5</v>
      </c>
      <c r="G67" s="25"/>
      <c r="H67" s="24"/>
      <c r="I67" s="24"/>
      <c r="J67" s="24"/>
      <c r="K67" s="24"/>
      <c r="L67" s="24"/>
      <c r="M67" s="24"/>
      <c r="N67" s="24"/>
      <c r="O67" s="24">
        <f t="shared" si="15"/>
        <v>0.5</v>
      </c>
      <c r="P67" s="24">
        <f t="shared" si="0"/>
        <v>5.968</v>
      </c>
      <c r="Q67" s="31" t="s">
        <v>91</v>
      </c>
      <c r="R67" s="24">
        <v>1.68065</v>
      </c>
      <c r="S67" s="32">
        <f t="shared" si="1"/>
        <v>40.0839</v>
      </c>
      <c r="T67" s="31">
        <v>62.5</v>
      </c>
      <c r="U67" s="34">
        <f t="shared" si="23"/>
        <v>3.125</v>
      </c>
      <c r="V67" s="24"/>
      <c r="W67" s="24"/>
      <c r="X67" s="24">
        <f t="shared" si="3"/>
        <v>3.125</v>
      </c>
      <c r="Y67" s="24"/>
      <c r="Z67" s="24"/>
      <c r="AA67" s="25">
        <v>4.2</v>
      </c>
      <c r="AB67" s="22">
        <f t="shared" ref="AB67:AB130" si="25">2*(AA67*10+50)/100</f>
        <v>1.84</v>
      </c>
      <c r="AC67" s="24"/>
      <c r="AD67" s="24"/>
      <c r="AE67" s="24">
        <f t="shared" si="4"/>
        <v>1.84</v>
      </c>
      <c r="AF67" s="25">
        <v>7</v>
      </c>
      <c r="AG67" s="25">
        <v>23</v>
      </c>
      <c r="AH67" s="25">
        <v>0</v>
      </c>
      <c r="AI67" s="24">
        <f t="shared" si="24"/>
        <v>0.60869565217391297</v>
      </c>
      <c r="AJ67" s="24">
        <v>0</v>
      </c>
      <c r="AK67" s="24"/>
      <c r="AL67" s="24">
        <f t="shared" si="5"/>
        <v>0</v>
      </c>
      <c r="AM67" s="24">
        <f t="shared" si="6"/>
        <v>0</v>
      </c>
      <c r="AN67" s="24"/>
      <c r="AO67" s="24"/>
      <c r="AP67" s="24">
        <f t="shared" si="7"/>
        <v>0</v>
      </c>
      <c r="AQ67" s="24"/>
      <c r="AR67" s="24"/>
      <c r="AS67" s="22">
        <f t="shared" si="8"/>
        <v>0.60869565217391297</v>
      </c>
      <c r="AT67" s="28"/>
      <c r="AU67" s="24"/>
      <c r="AV67" s="25"/>
      <c r="AW67" s="24"/>
      <c r="AX67" s="24">
        <f t="shared" si="9"/>
        <v>0</v>
      </c>
      <c r="AY67" s="25"/>
      <c r="AZ67" s="24"/>
      <c r="BA67" s="24"/>
      <c r="BB67" s="24"/>
      <c r="BC67" s="24">
        <f t="shared" si="10"/>
        <v>0</v>
      </c>
      <c r="BD67" s="24"/>
      <c r="BE67" s="24"/>
      <c r="BF67" s="24"/>
      <c r="BG67" s="24"/>
      <c r="BH67" s="24">
        <f t="shared" si="11"/>
        <v>0</v>
      </c>
      <c r="BI67" s="38"/>
      <c r="BJ67" s="38"/>
      <c r="BK67" s="38"/>
      <c r="BL67" s="26"/>
      <c r="BM67" s="24"/>
      <c r="BN67" s="24"/>
      <c r="BO67" s="24"/>
      <c r="BP67" s="24">
        <f t="shared" si="12"/>
        <v>0</v>
      </c>
      <c r="BQ67" s="24">
        <f t="shared" si="13"/>
        <v>0</v>
      </c>
      <c r="BR67" s="24">
        <f t="shared" si="14"/>
        <v>51.625595652173899</v>
      </c>
      <c r="BS67" s="24">
        <f t="shared" si="18"/>
        <v>68</v>
      </c>
      <c r="BT67" s="24">
        <f t="shared" si="19"/>
        <v>67</v>
      </c>
      <c r="BU67" s="24">
        <f t="shared" si="20"/>
        <v>394</v>
      </c>
    </row>
    <row r="68" spans="1:73" ht="14">
      <c r="A68" s="14" t="s">
        <v>233</v>
      </c>
      <c r="B68" s="14" t="s">
        <v>326</v>
      </c>
      <c r="C68" s="15" t="s">
        <v>327</v>
      </c>
      <c r="D68" s="13">
        <v>5.4530000000000003</v>
      </c>
      <c r="E68" s="24" t="s">
        <v>108</v>
      </c>
      <c r="F68" s="24">
        <v>0.5</v>
      </c>
      <c r="G68" s="25"/>
      <c r="H68" s="24"/>
      <c r="I68" s="24"/>
      <c r="J68" s="24"/>
      <c r="K68" s="24"/>
      <c r="L68" s="24"/>
      <c r="M68" s="24"/>
      <c r="N68" s="24"/>
      <c r="O68" s="24">
        <f t="shared" si="15"/>
        <v>0.5</v>
      </c>
      <c r="P68" s="24">
        <f t="shared" si="0"/>
        <v>5.9530000000000003</v>
      </c>
      <c r="Q68" s="31" t="s">
        <v>91</v>
      </c>
      <c r="R68" s="24">
        <v>2.52373</v>
      </c>
      <c r="S68" s="32">
        <f t="shared" si="1"/>
        <v>45.142380000000003</v>
      </c>
      <c r="T68" s="31">
        <v>75.5</v>
      </c>
      <c r="U68" s="34">
        <f t="shared" si="23"/>
        <v>3.7749999999999999</v>
      </c>
      <c r="V68" s="24"/>
      <c r="W68" s="24"/>
      <c r="X68" s="24">
        <f t="shared" si="3"/>
        <v>3.7749999999999999</v>
      </c>
      <c r="Y68" s="24"/>
      <c r="Z68" s="24"/>
      <c r="AA68" s="25">
        <v>3.3</v>
      </c>
      <c r="AB68" s="22">
        <f t="shared" si="25"/>
        <v>1.66</v>
      </c>
      <c r="AC68" s="24"/>
      <c r="AD68" s="24"/>
      <c r="AE68" s="24">
        <f t="shared" si="4"/>
        <v>1.66</v>
      </c>
      <c r="AF68" s="25">
        <v>18</v>
      </c>
      <c r="AG68" s="25">
        <v>23</v>
      </c>
      <c r="AH68" s="25">
        <v>0</v>
      </c>
      <c r="AI68" s="24">
        <f t="shared" si="24"/>
        <v>1.5652173913043499</v>
      </c>
      <c r="AJ68" s="24">
        <v>0</v>
      </c>
      <c r="AK68" s="24"/>
      <c r="AL68" s="24">
        <f t="shared" si="5"/>
        <v>0</v>
      </c>
      <c r="AM68" s="24">
        <f t="shared" si="6"/>
        <v>0</v>
      </c>
      <c r="AN68" s="24"/>
      <c r="AO68" s="24"/>
      <c r="AP68" s="24">
        <f t="shared" si="7"/>
        <v>0</v>
      </c>
      <c r="AQ68" s="24"/>
      <c r="AR68" s="24"/>
      <c r="AS68" s="22">
        <f t="shared" si="8"/>
        <v>1.5652173913043499</v>
      </c>
      <c r="AT68" s="28"/>
      <c r="AU68" s="24"/>
      <c r="AV68" s="25"/>
      <c r="AW68" s="24"/>
      <c r="AX68" s="24">
        <f t="shared" si="9"/>
        <v>0</v>
      </c>
      <c r="AY68" s="25"/>
      <c r="AZ68" s="24"/>
      <c r="BA68" s="24"/>
      <c r="BB68" s="24"/>
      <c r="BC68" s="24">
        <f t="shared" si="10"/>
        <v>0</v>
      </c>
      <c r="BD68" s="24"/>
      <c r="BE68" s="24"/>
      <c r="BF68" s="24"/>
      <c r="BG68" s="24"/>
      <c r="BH68" s="24">
        <f t="shared" si="11"/>
        <v>0</v>
      </c>
      <c r="BI68" s="38"/>
      <c r="BJ68" s="38"/>
      <c r="BK68" s="38"/>
      <c r="BL68" s="26"/>
      <c r="BM68" s="24"/>
      <c r="BN68" s="24"/>
      <c r="BO68" s="24"/>
      <c r="BP68" s="24">
        <f t="shared" si="12"/>
        <v>0</v>
      </c>
      <c r="BQ68" s="24">
        <f t="shared" si="13"/>
        <v>0</v>
      </c>
      <c r="BR68" s="24">
        <f t="shared" si="14"/>
        <v>58.095597391304402</v>
      </c>
      <c r="BS68" s="24">
        <f t="shared" si="18"/>
        <v>44</v>
      </c>
      <c r="BT68" s="24">
        <f t="shared" si="19"/>
        <v>40</v>
      </c>
      <c r="BU68" s="24">
        <f t="shared" si="20"/>
        <v>273</v>
      </c>
    </row>
    <row r="69" spans="1:73" ht="14">
      <c r="A69" s="14" t="s">
        <v>233</v>
      </c>
      <c r="B69" s="14" t="s">
        <v>328</v>
      </c>
      <c r="C69" s="15" t="s">
        <v>329</v>
      </c>
      <c r="D69" s="13">
        <v>5.4450000000000003</v>
      </c>
      <c r="E69" s="24" t="s">
        <v>108</v>
      </c>
      <c r="F69" s="24">
        <v>0.5</v>
      </c>
      <c r="G69" s="25"/>
      <c r="H69" s="24"/>
      <c r="I69" s="24"/>
      <c r="J69" s="24"/>
      <c r="K69" s="24"/>
      <c r="L69" s="24"/>
      <c r="M69" s="24"/>
      <c r="N69" s="24"/>
      <c r="O69" s="24">
        <f t="shared" si="15"/>
        <v>0.5</v>
      </c>
      <c r="P69" s="24">
        <f t="shared" ref="P69:P132" si="26">O69+D69</f>
        <v>5.9450000000000003</v>
      </c>
      <c r="Q69" s="31" t="s">
        <v>91</v>
      </c>
      <c r="R69" s="24">
        <v>2.8707699999999998</v>
      </c>
      <c r="S69" s="32">
        <f t="shared" ref="S69:S132" si="27">(R69*10+50)*0.6</f>
        <v>47.224620000000002</v>
      </c>
      <c r="T69" s="31">
        <v>69</v>
      </c>
      <c r="U69" s="34">
        <f t="shared" si="23"/>
        <v>3.45</v>
      </c>
      <c r="V69" s="24"/>
      <c r="W69" s="24"/>
      <c r="X69" s="24">
        <f t="shared" ref="X69:X132" si="28">W69+U69</f>
        <v>3.45</v>
      </c>
      <c r="Y69" s="24"/>
      <c r="Z69" s="24"/>
      <c r="AA69" s="25">
        <v>4.0999999999999996</v>
      </c>
      <c r="AB69" s="22">
        <f t="shared" si="25"/>
        <v>1.82</v>
      </c>
      <c r="AC69" s="24"/>
      <c r="AD69" s="24"/>
      <c r="AE69" s="24">
        <f t="shared" ref="AE69:AE132" si="29">AD69+AB69+Z69</f>
        <v>1.82</v>
      </c>
      <c r="AF69" s="25">
        <v>18</v>
      </c>
      <c r="AG69" s="25">
        <v>23</v>
      </c>
      <c r="AH69" s="25">
        <v>0</v>
      </c>
      <c r="AI69" s="24">
        <f t="shared" si="24"/>
        <v>1.5652173913043499</v>
      </c>
      <c r="AJ69" s="24">
        <v>0</v>
      </c>
      <c r="AK69" s="24"/>
      <c r="AL69" s="24">
        <f t="shared" ref="AL69:AL132" si="30">AK69+AJ69</f>
        <v>0</v>
      </c>
      <c r="AM69" s="24">
        <f t="shared" ref="AM69:AM132" si="31">IF(AL69*0.02&gt;=2,2,IF(AL69*0.02&lt;=2,AL69*0.02))</f>
        <v>0</v>
      </c>
      <c r="AN69" s="24"/>
      <c r="AO69" s="24"/>
      <c r="AP69" s="24">
        <f t="shared" ref="AP69:AP132" si="32">AO69+AM69</f>
        <v>0</v>
      </c>
      <c r="AQ69" s="24"/>
      <c r="AR69" s="24"/>
      <c r="AS69" s="22">
        <f t="shared" ref="AS69:AS132" si="33">IF((AR69+AP69+AI69)&gt;=5,5,IF((AR69+AP69+AI69)&lt;=5,(AR69+AP69+AI69)))</f>
        <v>1.5652173913043499</v>
      </c>
      <c r="AT69" s="28"/>
      <c r="AU69" s="24"/>
      <c r="AV69" s="25"/>
      <c r="AW69" s="24"/>
      <c r="AX69" s="24">
        <f t="shared" ref="AX69:AX132" si="34">AW69+AU69</f>
        <v>0</v>
      </c>
      <c r="AY69" s="25"/>
      <c r="AZ69" s="24"/>
      <c r="BA69" s="24"/>
      <c r="BB69" s="24"/>
      <c r="BC69" s="24">
        <f t="shared" ref="BC69:BC132" si="35">BB69+AZ69+AX69</f>
        <v>0</v>
      </c>
      <c r="BD69" s="24"/>
      <c r="BE69" s="24"/>
      <c r="BF69" s="24"/>
      <c r="BG69" s="24"/>
      <c r="BH69" s="24">
        <f t="shared" ref="BH69:BH132" si="36">BG69+BE69</f>
        <v>0</v>
      </c>
      <c r="BI69" s="38"/>
      <c r="BJ69" s="38"/>
      <c r="BK69" s="38"/>
      <c r="BL69" s="26"/>
      <c r="BM69" s="24"/>
      <c r="BN69" s="24"/>
      <c r="BO69" s="24"/>
      <c r="BP69" s="24">
        <f t="shared" ref="BP69:BP132" si="37">BO69+BM69+BK69</f>
        <v>0</v>
      </c>
      <c r="BQ69" s="24">
        <f t="shared" ref="BQ69:BQ132" si="38">IF((BP69+BH69+BC69)&gt;=12,12,IF((BP69+BH69+BC69)&lt;=12,(BP69+BH69+BC69)))</f>
        <v>0</v>
      </c>
      <c r="BR69" s="24">
        <f t="shared" ref="BR69:BR132" si="39">BQ69+AS69+AE69+X69+S69+P69</f>
        <v>60.004837391304299</v>
      </c>
      <c r="BS69" s="24">
        <f t="shared" si="18"/>
        <v>30</v>
      </c>
      <c r="BT69" s="24">
        <f t="shared" si="19"/>
        <v>27</v>
      </c>
      <c r="BU69" s="24">
        <f t="shared" si="20"/>
        <v>216</v>
      </c>
    </row>
    <row r="70" spans="1:73" ht="14">
      <c r="A70" s="14" t="s">
        <v>233</v>
      </c>
      <c r="B70" s="14" t="s">
        <v>330</v>
      </c>
      <c r="C70" s="15" t="s">
        <v>331</v>
      </c>
      <c r="D70" s="13">
        <v>5.43</v>
      </c>
      <c r="E70" s="24" t="s">
        <v>108</v>
      </c>
      <c r="F70" s="24">
        <v>0.5</v>
      </c>
      <c r="G70" s="25"/>
      <c r="H70" s="24"/>
      <c r="I70" s="24"/>
      <c r="J70" s="24"/>
      <c r="K70" s="24"/>
      <c r="L70" s="24"/>
      <c r="M70" s="24"/>
      <c r="N70" s="24"/>
      <c r="O70" s="24">
        <f t="shared" ref="O70:O133" si="40">L70+J70+H70+F70</f>
        <v>0.5</v>
      </c>
      <c r="P70" s="24">
        <f t="shared" si="26"/>
        <v>5.93</v>
      </c>
      <c r="Q70" s="31" t="s">
        <v>91</v>
      </c>
      <c r="R70" s="24">
        <v>2.38571</v>
      </c>
      <c r="S70" s="32">
        <f t="shared" si="27"/>
        <v>44.314259999999997</v>
      </c>
      <c r="T70" s="31">
        <v>59.5</v>
      </c>
      <c r="U70" s="34">
        <f t="shared" si="23"/>
        <v>2.9750000000000001</v>
      </c>
      <c r="V70" s="24"/>
      <c r="W70" s="24"/>
      <c r="X70" s="24">
        <f t="shared" si="28"/>
        <v>2.9750000000000001</v>
      </c>
      <c r="Y70" s="24"/>
      <c r="Z70" s="24"/>
      <c r="AA70" s="25">
        <v>3.05</v>
      </c>
      <c r="AB70" s="22">
        <f t="shared" si="25"/>
        <v>1.61</v>
      </c>
      <c r="AC70" s="24"/>
      <c r="AD70" s="24"/>
      <c r="AE70" s="24">
        <f t="shared" si="29"/>
        <v>1.61</v>
      </c>
      <c r="AF70" s="25">
        <v>3</v>
      </c>
      <c r="AG70" s="25">
        <v>23</v>
      </c>
      <c r="AH70" s="25">
        <v>0</v>
      </c>
      <c r="AI70" s="24">
        <f t="shared" si="24"/>
        <v>0.26086956521739102</v>
      </c>
      <c r="AJ70" s="24">
        <v>0</v>
      </c>
      <c r="AK70" s="24"/>
      <c r="AL70" s="24">
        <f t="shared" si="30"/>
        <v>0</v>
      </c>
      <c r="AM70" s="24">
        <f t="shared" si="31"/>
        <v>0</v>
      </c>
      <c r="AN70" s="24"/>
      <c r="AO70" s="24"/>
      <c r="AP70" s="24">
        <f t="shared" si="32"/>
        <v>0</v>
      </c>
      <c r="AQ70" s="24"/>
      <c r="AR70" s="24"/>
      <c r="AS70" s="22">
        <f t="shared" si="33"/>
        <v>0.26086956521739102</v>
      </c>
      <c r="AT70" s="28"/>
      <c r="AU70" s="24"/>
      <c r="AV70" s="25"/>
      <c r="AW70" s="24"/>
      <c r="AX70" s="24">
        <f t="shared" si="34"/>
        <v>0</v>
      </c>
      <c r="AY70" s="25"/>
      <c r="AZ70" s="24"/>
      <c r="BA70" s="24"/>
      <c r="BB70" s="24"/>
      <c r="BC70" s="24">
        <f t="shared" si="35"/>
        <v>0</v>
      </c>
      <c r="BD70" s="24"/>
      <c r="BE70" s="24"/>
      <c r="BF70" s="24"/>
      <c r="BG70" s="24"/>
      <c r="BH70" s="24">
        <f t="shared" si="36"/>
        <v>0</v>
      </c>
      <c r="BI70" s="38"/>
      <c r="BJ70" s="38"/>
      <c r="BK70" s="38"/>
      <c r="BL70" s="26"/>
      <c r="BM70" s="24"/>
      <c r="BN70" s="24"/>
      <c r="BO70" s="24"/>
      <c r="BP70" s="24">
        <f t="shared" si="37"/>
        <v>0</v>
      </c>
      <c r="BQ70" s="24">
        <f t="shared" si="38"/>
        <v>0</v>
      </c>
      <c r="BR70" s="24">
        <f t="shared" si="39"/>
        <v>55.090129565217403</v>
      </c>
      <c r="BS70" s="24">
        <f t="shared" ref="BS70:BS81" si="41">RANK(R70,R$6:R$81)</f>
        <v>49</v>
      </c>
      <c r="BT70" s="24">
        <f t="shared" ref="BT70:BT81" si="42">RANK(BR70,BR$6:BR$81)</f>
        <v>57</v>
      </c>
      <c r="BU70" s="24">
        <f t="shared" ref="BU70:BU133" si="43">RANK(BR70,BR$6:BR$443)</f>
        <v>346</v>
      </c>
    </row>
    <row r="71" spans="1:73" ht="14">
      <c r="A71" s="14" t="s">
        <v>233</v>
      </c>
      <c r="B71" s="14" t="s">
        <v>332</v>
      </c>
      <c r="C71" s="15" t="s">
        <v>333</v>
      </c>
      <c r="D71" s="13">
        <v>5.6150000000000002</v>
      </c>
      <c r="E71" s="24" t="s">
        <v>108</v>
      </c>
      <c r="F71" s="24">
        <v>0.5</v>
      </c>
      <c r="G71" s="25"/>
      <c r="H71" s="24"/>
      <c r="I71" s="24"/>
      <c r="J71" s="24"/>
      <c r="K71" s="24"/>
      <c r="L71" s="24"/>
      <c r="M71" s="24"/>
      <c r="N71" s="24"/>
      <c r="O71" s="24">
        <f t="shared" si="40"/>
        <v>0.5</v>
      </c>
      <c r="P71" s="24">
        <f t="shared" si="26"/>
        <v>6.1150000000000002</v>
      </c>
      <c r="Q71" s="31" t="s">
        <v>91</v>
      </c>
      <c r="R71" s="24">
        <v>2.92</v>
      </c>
      <c r="S71" s="32">
        <f t="shared" si="27"/>
        <v>47.52</v>
      </c>
      <c r="T71" s="31">
        <v>76.5</v>
      </c>
      <c r="U71" s="34">
        <f t="shared" si="23"/>
        <v>3.8250000000000002</v>
      </c>
      <c r="V71" s="24"/>
      <c r="W71" s="24"/>
      <c r="X71" s="24">
        <f t="shared" si="28"/>
        <v>3.8250000000000002</v>
      </c>
      <c r="Y71" s="24"/>
      <c r="Z71" s="24"/>
      <c r="AA71" s="25">
        <v>0</v>
      </c>
      <c r="AB71" s="22">
        <f t="shared" si="25"/>
        <v>1</v>
      </c>
      <c r="AC71" s="24"/>
      <c r="AD71" s="24"/>
      <c r="AE71" s="24">
        <f t="shared" si="29"/>
        <v>1</v>
      </c>
      <c r="AF71" s="25">
        <v>0</v>
      </c>
      <c r="AG71" s="25">
        <v>23</v>
      </c>
      <c r="AH71" s="25">
        <v>0</v>
      </c>
      <c r="AI71" s="24">
        <f t="shared" si="24"/>
        <v>0</v>
      </c>
      <c r="AJ71" s="24">
        <v>0</v>
      </c>
      <c r="AK71" s="24">
        <v>68</v>
      </c>
      <c r="AL71" s="24">
        <f t="shared" si="30"/>
        <v>68</v>
      </c>
      <c r="AM71" s="24">
        <f t="shared" si="31"/>
        <v>1.36</v>
      </c>
      <c r="AN71" s="24"/>
      <c r="AO71" s="24"/>
      <c r="AP71" s="24">
        <f t="shared" si="32"/>
        <v>1.36</v>
      </c>
      <c r="AQ71" s="24" t="s">
        <v>334</v>
      </c>
      <c r="AR71" s="24">
        <v>0.2</v>
      </c>
      <c r="AS71" s="22">
        <f t="shared" si="33"/>
        <v>1.56</v>
      </c>
      <c r="AT71" s="28"/>
      <c r="AU71" s="24"/>
      <c r="AV71" s="25"/>
      <c r="AW71" s="24"/>
      <c r="AX71" s="24">
        <f t="shared" si="34"/>
        <v>0</v>
      </c>
      <c r="AY71" s="25"/>
      <c r="AZ71" s="24"/>
      <c r="BA71" s="24"/>
      <c r="BB71" s="24"/>
      <c r="BC71" s="24">
        <f t="shared" si="35"/>
        <v>0</v>
      </c>
      <c r="BD71" s="24"/>
      <c r="BE71" s="24"/>
      <c r="BF71" s="24"/>
      <c r="BG71" s="24"/>
      <c r="BH71" s="24">
        <f t="shared" si="36"/>
        <v>0</v>
      </c>
      <c r="BI71" s="38"/>
      <c r="BJ71" s="38"/>
      <c r="BK71" s="38"/>
      <c r="BL71" s="26"/>
      <c r="BM71" s="24"/>
      <c r="BN71" s="24" t="s">
        <v>239</v>
      </c>
      <c r="BO71" s="24">
        <v>0.05</v>
      </c>
      <c r="BP71" s="24">
        <f t="shared" si="37"/>
        <v>0.05</v>
      </c>
      <c r="BQ71" s="24">
        <f t="shared" si="38"/>
        <v>0.05</v>
      </c>
      <c r="BR71" s="24">
        <f t="shared" si="39"/>
        <v>60.07</v>
      </c>
      <c r="BS71" s="24">
        <f t="shared" si="41"/>
        <v>25</v>
      </c>
      <c r="BT71" s="24">
        <f t="shared" si="42"/>
        <v>26</v>
      </c>
      <c r="BU71" s="24">
        <f t="shared" si="43"/>
        <v>213</v>
      </c>
    </row>
    <row r="72" spans="1:73" ht="14">
      <c r="A72" s="14" t="s">
        <v>233</v>
      </c>
      <c r="B72" s="14" t="s">
        <v>335</v>
      </c>
      <c r="C72" s="15" t="s">
        <v>336</v>
      </c>
      <c r="D72" s="13">
        <v>5.4219999999999997</v>
      </c>
      <c r="E72" s="24" t="s">
        <v>108</v>
      </c>
      <c r="F72" s="24">
        <v>0.5</v>
      </c>
      <c r="G72" s="25"/>
      <c r="H72" s="24"/>
      <c r="I72" s="24"/>
      <c r="J72" s="24"/>
      <c r="K72" s="24"/>
      <c r="L72" s="24"/>
      <c r="M72" s="24"/>
      <c r="N72" s="24"/>
      <c r="O72" s="24">
        <f t="shared" si="40"/>
        <v>0.5</v>
      </c>
      <c r="P72" s="24">
        <f t="shared" si="26"/>
        <v>5.9219999999999997</v>
      </c>
      <c r="Q72" s="31" t="s">
        <v>91</v>
      </c>
      <c r="R72" s="24">
        <v>3.1609400000000001</v>
      </c>
      <c r="S72" s="32">
        <f t="shared" si="27"/>
        <v>48.96564</v>
      </c>
      <c r="T72" s="31">
        <v>65</v>
      </c>
      <c r="U72" s="34">
        <f t="shared" si="23"/>
        <v>3.25</v>
      </c>
      <c r="V72" s="24"/>
      <c r="W72" s="24"/>
      <c r="X72" s="24">
        <f t="shared" si="28"/>
        <v>3.25</v>
      </c>
      <c r="Y72" s="24"/>
      <c r="Z72" s="24"/>
      <c r="AA72" s="25">
        <v>3.5</v>
      </c>
      <c r="AB72" s="22">
        <f t="shared" si="25"/>
        <v>1.7</v>
      </c>
      <c r="AC72" s="24"/>
      <c r="AD72" s="24"/>
      <c r="AE72" s="24">
        <f t="shared" si="29"/>
        <v>1.7</v>
      </c>
      <c r="AF72" s="25">
        <v>0</v>
      </c>
      <c r="AG72" s="25">
        <v>23</v>
      </c>
      <c r="AH72" s="25">
        <v>0</v>
      </c>
      <c r="AI72" s="24">
        <f t="shared" si="24"/>
        <v>0</v>
      </c>
      <c r="AJ72" s="24">
        <v>0</v>
      </c>
      <c r="AK72" s="24"/>
      <c r="AL72" s="24">
        <f t="shared" si="30"/>
        <v>0</v>
      </c>
      <c r="AM72" s="24">
        <f t="shared" si="31"/>
        <v>0</v>
      </c>
      <c r="AN72" s="24"/>
      <c r="AO72" s="24"/>
      <c r="AP72" s="24">
        <f t="shared" si="32"/>
        <v>0</v>
      </c>
      <c r="AQ72" s="24"/>
      <c r="AR72" s="24"/>
      <c r="AS72" s="22">
        <f t="shared" si="33"/>
        <v>0</v>
      </c>
      <c r="AT72" s="28"/>
      <c r="AU72" s="24"/>
      <c r="AV72" s="25"/>
      <c r="AW72" s="24"/>
      <c r="AX72" s="24">
        <f t="shared" si="34"/>
        <v>0</v>
      </c>
      <c r="AY72" s="25"/>
      <c r="AZ72" s="24"/>
      <c r="BA72" s="24"/>
      <c r="BB72" s="24"/>
      <c r="BC72" s="24">
        <f t="shared" si="35"/>
        <v>0</v>
      </c>
      <c r="BD72" s="24"/>
      <c r="BE72" s="24"/>
      <c r="BF72" s="24"/>
      <c r="BG72" s="24"/>
      <c r="BH72" s="24">
        <f t="shared" si="36"/>
        <v>0</v>
      </c>
      <c r="BI72" s="38"/>
      <c r="BJ72" s="38"/>
      <c r="BK72" s="38"/>
      <c r="BL72" s="26"/>
      <c r="BM72" s="24"/>
      <c r="BN72" s="24"/>
      <c r="BO72" s="24"/>
      <c r="BP72" s="24">
        <f t="shared" si="37"/>
        <v>0</v>
      </c>
      <c r="BQ72" s="24">
        <f t="shared" si="38"/>
        <v>0</v>
      </c>
      <c r="BR72" s="24">
        <f t="shared" si="39"/>
        <v>59.83764</v>
      </c>
      <c r="BS72" s="24">
        <f t="shared" si="41"/>
        <v>18</v>
      </c>
      <c r="BT72" s="24">
        <f t="shared" si="42"/>
        <v>29</v>
      </c>
      <c r="BU72" s="24">
        <f t="shared" si="43"/>
        <v>219</v>
      </c>
    </row>
    <row r="73" spans="1:73" ht="14">
      <c r="A73" s="14" t="s">
        <v>233</v>
      </c>
      <c r="B73" s="14" t="s">
        <v>337</v>
      </c>
      <c r="C73" s="15" t="s">
        <v>338</v>
      </c>
      <c r="D73" s="13">
        <v>4.9800000000000004</v>
      </c>
      <c r="E73" s="24" t="s">
        <v>108</v>
      </c>
      <c r="F73" s="24">
        <v>0.5</v>
      </c>
      <c r="G73" s="25"/>
      <c r="H73" s="24"/>
      <c r="I73" s="24"/>
      <c r="J73" s="24"/>
      <c r="K73" s="24"/>
      <c r="L73" s="24"/>
      <c r="M73" s="24"/>
      <c r="N73" s="24"/>
      <c r="O73" s="24">
        <f t="shared" si="40"/>
        <v>0.5</v>
      </c>
      <c r="P73" s="24">
        <f t="shared" si="26"/>
        <v>5.48</v>
      </c>
      <c r="Q73" s="31" t="s">
        <v>91</v>
      </c>
      <c r="R73" s="24">
        <v>2.84063</v>
      </c>
      <c r="S73" s="32">
        <f t="shared" si="27"/>
        <v>47.043779999999998</v>
      </c>
      <c r="T73" s="31">
        <v>63</v>
      </c>
      <c r="U73" s="34">
        <f t="shared" si="23"/>
        <v>3.15</v>
      </c>
      <c r="V73" s="24"/>
      <c r="W73" s="24"/>
      <c r="X73" s="24">
        <f t="shared" si="28"/>
        <v>3.15</v>
      </c>
      <c r="Y73" s="24"/>
      <c r="Z73" s="24"/>
      <c r="AA73" s="25">
        <v>0</v>
      </c>
      <c r="AB73" s="22">
        <f t="shared" si="25"/>
        <v>1</v>
      </c>
      <c r="AC73" s="24"/>
      <c r="AD73" s="24"/>
      <c r="AE73" s="24">
        <f t="shared" si="29"/>
        <v>1</v>
      </c>
      <c r="AF73" s="25">
        <v>0</v>
      </c>
      <c r="AG73" s="25">
        <v>22</v>
      </c>
      <c r="AH73" s="25">
        <v>0</v>
      </c>
      <c r="AI73" s="24">
        <f t="shared" si="24"/>
        <v>0</v>
      </c>
      <c r="AJ73" s="24">
        <v>0</v>
      </c>
      <c r="AK73" s="24"/>
      <c r="AL73" s="24">
        <f t="shared" si="30"/>
        <v>0</v>
      </c>
      <c r="AM73" s="24">
        <f t="shared" si="31"/>
        <v>0</v>
      </c>
      <c r="AN73" s="24"/>
      <c r="AO73" s="24"/>
      <c r="AP73" s="24">
        <f t="shared" si="32"/>
        <v>0</v>
      </c>
      <c r="AQ73" s="24"/>
      <c r="AR73" s="24"/>
      <c r="AS73" s="22">
        <f t="shared" si="33"/>
        <v>0</v>
      </c>
      <c r="AT73" s="28"/>
      <c r="AU73" s="24"/>
      <c r="AV73" s="25"/>
      <c r="AW73" s="24"/>
      <c r="AX73" s="24">
        <f t="shared" si="34"/>
        <v>0</v>
      </c>
      <c r="AY73" s="25"/>
      <c r="AZ73" s="24"/>
      <c r="BA73" s="24"/>
      <c r="BB73" s="24"/>
      <c r="BC73" s="24">
        <f t="shared" si="35"/>
        <v>0</v>
      </c>
      <c r="BD73" s="24"/>
      <c r="BE73" s="24"/>
      <c r="BF73" s="24"/>
      <c r="BG73" s="24"/>
      <c r="BH73" s="24">
        <f t="shared" si="36"/>
        <v>0</v>
      </c>
      <c r="BI73" s="38"/>
      <c r="BJ73" s="38"/>
      <c r="BK73" s="38"/>
      <c r="BL73" s="26"/>
      <c r="BM73" s="24"/>
      <c r="BN73" s="24"/>
      <c r="BO73" s="24"/>
      <c r="BP73" s="24">
        <f t="shared" si="37"/>
        <v>0</v>
      </c>
      <c r="BQ73" s="24">
        <f t="shared" si="38"/>
        <v>0</v>
      </c>
      <c r="BR73" s="24">
        <f t="shared" si="39"/>
        <v>56.673780000000001</v>
      </c>
      <c r="BS73" s="24">
        <f t="shared" si="41"/>
        <v>32</v>
      </c>
      <c r="BT73" s="24">
        <f t="shared" si="42"/>
        <v>48</v>
      </c>
      <c r="BU73" s="24">
        <f t="shared" si="43"/>
        <v>305</v>
      </c>
    </row>
    <row r="74" spans="1:73" ht="14">
      <c r="A74" s="14" t="s">
        <v>233</v>
      </c>
      <c r="B74" s="14" t="s">
        <v>339</v>
      </c>
      <c r="C74" s="15" t="s">
        <v>340</v>
      </c>
      <c r="D74" s="13">
        <v>5.5179999999999998</v>
      </c>
      <c r="E74" s="24" t="s">
        <v>108</v>
      </c>
      <c r="F74" s="24">
        <v>0.5</v>
      </c>
      <c r="G74" s="25"/>
      <c r="H74" s="24"/>
      <c r="I74" s="24"/>
      <c r="J74" s="24"/>
      <c r="K74" s="24"/>
      <c r="L74" s="24"/>
      <c r="M74" s="24"/>
      <c r="N74" s="24"/>
      <c r="O74" s="24">
        <f t="shared" si="40"/>
        <v>0.5</v>
      </c>
      <c r="P74" s="24">
        <f t="shared" si="26"/>
        <v>6.0179999999999998</v>
      </c>
      <c r="Q74" s="31" t="s">
        <v>91</v>
      </c>
      <c r="R74" s="24">
        <v>2.6984599999999999</v>
      </c>
      <c r="S74" s="32">
        <f t="shared" si="27"/>
        <v>46.190759999999997</v>
      </c>
      <c r="T74" s="31">
        <v>73.5</v>
      </c>
      <c r="U74" s="34">
        <f t="shared" si="23"/>
        <v>3.6749999999999998</v>
      </c>
      <c r="V74" s="24"/>
      <c r="W74" s="24"/>
      <c r="X74" s="24">
        <f t="shared" si="28"/>
        <v>3.6749999999999998</v>
      </c>
      <c r="Y74" s="24"/>
      <c r="Z74" s="24"/>
      <c r="AA74" s="25">
        <v>3.2</v>
      </c>
      <c r="AB74" s="22">
        <f t="shared" si="25"/>
        <v>1.64</v>
      </c>
      <c r="AC74" s="24"/>
      <c r="AD74" s="24"/>
      <c r="AE74" s="24">
        <f t="shared" si="29"/>
        <v>1.64</v>
      </c>
      <c r="AF74" s="25">
        <v>0</v>
      </c>
      <c r="AG74" s="25">
        <v>23</v>
      </c>
      <c r="AH74" s="25">
        <v>0</v>
      </c>
      <c r="AI74" s="24">
        <f t="shared" si="24"/>
        <v>0</v>
      </c>
      <c r="AJ74" s="24">
        <v>0</v>
      </c>
      <c r="AK74" s="24">
        <v>35</v>
      </c>
      <c r="AL74" s="24">
        <f t="shared" si="30"/>
        <v>35</v>
      </c>
      <c r="AM74" s="24">
        <f t="shared" si="31"/>
        <v>0.7</v>
      </c>
      <c r="AN74" s="24"/>
      <c r="AO74" s="24"/>
      <c r="AP74" s="24">
        <f t="shared" si="32"/>
        <v>0.7</v>
      </c>
      <c r="AQ74" s="24"/>
      <c r="AR74" s="24"/>
      <c r="AS74" s="22">
        <f t="shared" si="33"/>
        <v>0.7</v>
      </c>
      <c r="AT74" s="28"/>
      <c r="AU74" s="24"/>
      <c r="AV74" s="25"/>
      <c r="AW74" s="24"/>
      <c r="AX74" s="24">
        <f t="shared" si="34"/>
        <v>0</v>
      </c>
      <c r="AY74" s="25"/>
      <c r="AZ74" s="24"/>
      <c r="BA74" s="24"/>
      <c r="BB74" s="24"/>
      <c r="BC74" s="24">
        <f t="shared" si="35"/>
        <v>0</v>
      </c>
      <c r="BD74" s="24"/>
      <c r="BE74" s="24"/>
      <c r="BF74" s="24"/>
      <c r="BG74" s="24"/>
      <c r="BH74" s="24">
        <f t="shared" si="36"/>
        <v>0</v>
      </c>
      <c r="BI74" s="38"/>
      <c r="BJ74" s="38"/>
      <c r="BK74" s="38"/>
      <c r="BL74" s="26"/>
      <c r="BM74" s="24"/>
      <c r="BN74" s="24"/>
      <c r="BO74" s="24"/>
      <c r="BP74" s="24">
        <f t="shared" si="37"/>
        <v>0</v>
      </c>
      <c r="BQ74" s="24">
        <f t="shared" si="38"/>
        <v>0</v>
      </c>
      <c r="BR74" s="24">
        <f t="shared" si="39"/>
        <v>58.223759999999999</v>
      </c>
      <c r="BS74" s="24">
        <f t="shared" si="41"/>
        <v>38</v>
      </c>
      <c r="BT74" s="24">
        <f t="shared" si="42"/>
        <v>38</v>
      </c>
      <c r="BU74" s="24">
        <f t="shared" si="43"/>
        <v>267</v>
      </c>
    </row>
    <row r="75" spans="1:73" ht="14">
      <c r="A75" s="14" t="s">
        <v>233</v>
      </c>
      <c r="B75" s="14" t="s">
        <v>341</v>
      </c>
      <c r="C75" s="15" t="s">
        <v>342</v>
      </c>
      <c r="D75" s="13">
        <v>5.2359999999999998</v>
      </c>
      <c r="E75" s="24" t="s">
        <v>108</v>
      </c>
      <c r="F75" s="24">
        <v>0.5</v>
      </c>
      <c r="G75" s="25"/>
      <c r="H75" s="24"/>
      <c r="I75" s="24"/>
      <c r="J75" s="24"/>
      <c r="K75" s="24"/>
      <c r="L75" s="24"/>
      <c r="M75" s="24"/>
      <c r="N75" s="24"/>
      <c r="O75" s="24">
        <f t="shared" si="40"/>
        <v>0.5</v>
      </c>
      <c r="P75" s="24">
        <f t="shared" si="26"/>
        <v>5.7359999999999998</v>
      </c>
      <c r="Q75" s="31" t="s">
        <v>91</v>
      </c>
      <c r="R75" s="24">
        <v>1.55</v>
      </c>
      <c r="S75" s="32">
        <f t="shared" si="27"/>
        <v>39.299999999999997</v>
      </c>
      <c r="T75" s="31">
        <v>50.5</v>
      </c>
      <c r="U75" s="34">
        <f t="shared" si="23"/>
        <v>2.5249999999999999</v>
      </c>
      <c r="V75" s="24"/>
      <c r="W75" s="24"/>
      <c r="X75" s="24">
        <f t="shared" si="28"/>
        <v>2.5249999999999999</v>
      </c>
      <c r="Y75" s="24"/>
      <c r="Z75" s="24"/>
      <c r="AA75" s="25">
        <v>4.5</v>
      </c>
      <c r="AB75" s="22">
        <f t="shared" si="25"/>
        <v>1.9</v>
      </c>
      <c r="AC75" s="24"/>
      <c r="AD75" s="24"/>
      <c r="AE75" s="24">
        <f t="shared" si="29"/>
        <v>1.9</v>
      </c>
      <c r="AF75" s="25">
        <v>0</v>
      </c>
      <c r="AG75" s="25">
        <v>22</v>
      </c>
      <c r="AH75" s="25">
        <v>0</v>
      </c>
      <c r="AI75" s="24">
        <f t="shared" si="24"/>
        <v>0</v>
      </c>
      <c r="AJ75" s="24">
        <v>0</v>
      </c>
      <c r="AK75" s="24"/>
      <c r="AL75" s="24">
        <f t="shared" si="30"/>
        <v>0</v>
      </c>
      <c r="AM75" s="24">
        <f t="shared" si="31"/>
        <v>0</v>
      </c>
      <c r="AN75" s="24"/>
      <c r="AO75" s="24"/>
      <c r="AP75" s="24">
        <f t="shared" si="32"/>
        <v>0</v>
      </c>
      <c r="AQ75" s="24"/>
      <c r="AR75" s="24"/>
      <c r="AS75" s="22">
        <f t="shared" si="33"/>
        <v>0</v>
      </c>
      <c r="AT75" s="28"/>
      <c r="AU75" s="24"/>
      <c r="AV75" s="25"/>
      <c r="AW75" s="24"/>
      <c r="AX75" s="24">
        <f t="shared" si="34"/>
        <v>0</v>
      </c>
      <c r="AY75" s="25"/>
      <c r="AZ75" s="24"/>
      <c r="BA75" s="24"/>
      <c r="BB75" s="24"/>
      <c r="BC75" s="24">
        <f t="shared" si="35"/>
        <v>0</v>
      </c>
      <c r="BD75" s="24"/>
      <c r="BE75" s="24"/>
      <c r="BF75" s="24"/>
      <c r="BG75" s="24"/>
      <c r="BH75" s="24">
        <f t="shared" si="36"/>
        <v>0</v>
      </c>
      <c r="BI75" s="38"/>
      <c r="BJ75" s="38"/>
      <c r="BK75" s="38"/>
      <c r="BL75" s="26"/>
      <c r="BM75" s="24"/>
      <c r="BN75" s="24"/>
      <c r="BO75" s="24"/>
      <c r="BP75" s="24">
        <f t="shared" si="37"/>
        <v>0</v>
      </c>
      <c r="BQ75" s="24">
        <f t="shared" si="38"/>
        <v>0</v>
      </c>
      <c r="BR75" s="24">
        <f t="shared" si="39"/>
        <v>49.460999999999999</v>
      </c>
      <c r="BS75" s="24">
        <f t="shared" si="41"/>
        <v>70</v>
      </c>
      <c r="BT75" s="24">
        <f t="shared" si="42"/>
        <v>71</v>
      </c>
      <c r="BU75" s="24">
        <f t="shared" si="43"/>
        <v>413</v>
      </c>
    </row>
    <row r="76" spans="1:73" ht="14">
      <c r="A76" s="14" t="s">
        <v>233</v>
      </c>
      <c r="B76" s="14" t="s">
        <v>343</v>
      </c>
      <c r="C76" s="15" t="s">
        <v>344</v>
      </c>
      <c r="D76" s="13">
        <v>5.5350000000000001</v>
      </c>
      <c r="E76" s="24" t="s">
        <v>108</v>
      </c>
      <c r="F76" s="24">
        <v>0.5</v>
      </c>
      <c r="G76" s="25"/>
      <c r="H76" s="24"/>
      <c r="I76" s="24"/>
      <c r="J76" s="24"/>
      <c r="K76" s="24"/>
      <c r="L76" s="24"/>
      <c r="M76" s="24"/>
      <c r="N76" s="24"/>
      <c r="O76" s="24">
        <f t="shared" si="40"/>
        <v>0.5</v>
      </c>
      <c r="P76" s="24">
        <f t="shared" si="26"/>
        <v>6.0350000000000001</v>
      </c>
      <c r="Q76" s="31" t="s">
        <v>91</v>
      </c>
      <c r="R76" s="24">
        <v>2.9782600000000001</v>
      </c>
      <c r="S76" s="32">
        <f t="shared" si="27"/>
        <v>47.86956</v>
      </c>
      <c r="T76" s="31">
        <v>60</v>
      </c>
      <c r="U76" s="34">
        <f t="shared" si="23"/>
        <v>3</v>
      </c>
      <c r="V76" s="24"/>
      <c r="W76" s="24"/>
      <c r="X76" s="24">
        <f t="shared" si="28"/>
        <v>3</v>
      </c>
      <c r="Y76" s="24"/>
      <c r="Z76" s="24"/>
      <c r="AA76" s="25">
        <v>0</v>
      </c>
      <c r="AB76" s="22">
        <f t="shared" si="25"/>
        <v>1</v>
      </c>
      <c r="AC76" s="24"/>
      <c r="AD76" s="24"/>
      <c r="AE76" s="24">
        <f t="shared" si="29"/>
        <v>1</v>
      </c>
      <c r="AF76" s="25">
        <v>0</v>
      </c>
      <c r="AG76" s="25">
        <v>23</v>
      </c>
      <c r="AH76" s="25">
        <v>0</v>
      </c>
      <c r="AI76" s="24">
        <f t="shared" si="24"/>
        <v>0</v>
      </c>
      <c r="AJ76" s="24">
        <v>0</v>
      </c>
      <c r="AK76" s="24">
        <v>89</v>
      </c>
      <c r="AL76" s="24">
        <f t="shared" si="30"/>
        <v>89</v>
      </c>
      <c r="AM76" s="24">
        <f t="shared" si="31"/>
        <v>1.78</v>
      </c>
      <c r="AN76" s="24"/>
      <c r="AO76" s="24"/>
      <c r="AP76" s="24">
        <f t="shared" si="32"/>
        <v>1.78</v>
      </c>
      <c r="AQ76" s="24"/>
      <c r="AR76" s="24"/>
      <c r="AS76" s="22">
        <f t="shared" si="33"/>
        <v>1.78</v>
      </c>
      <c r="AT76" s="28"/>
      <c r="AU76" s="24"/>
      <c r="AV76" s="25"/>
      <c r="AW76" s="24"/>
      <c r="AX76" s="24">
        <f t="shared" si="34"/>
        <v>0</v>
      </c>
      <c r="AY76" s="25"/>
      <c r="AZ76" s="24"/>
      <c r="BA76" s="24"/>
      <c r="BB76" s="24"/>
      <c r="BC76" s="24">
        <f t="shared" si="35"/>
        <v>0</v>
      </c>
      <c r="BD76" s="24"/>
      <c r="BE76" s="24"/>
      <c r="BF76" s="24"/>
      <c r="BG76" s="24"/>
      <c r="BH76" s="24">
        <f t="shared" si="36"/>
        <v>0</v>
      </c>
      <c r="BI76" s="38"/>
      <c r="BJ76" s="38"/>
      <c r="BK76" s="38"/>
      <c r="BL76" s="26"/>
      <c r="BM76" s="24"/>
      <c r="BN76" s="24"/>
      <c r="BO76" s="24"/>
      <c r="BP76" s="24">
        <f t="shared" si="37"/>
        <v>0</v>
      </c>
      <c r="BQ76" s="24">
        <f t="shared" si="38"/>
        <v>0</v>
      </c>
      <c r="BR76" s="24">
        <f t="shared" si="39"/>
        <v>59.684559999999998</v>
      </c>
      <c r="BS76" s="24">
        <f t="shared" si="41"/>
        <v>24</v>
      </c>
      <c r="BT76" s="24">
        <f t="shared" si="42"/>
        <v>31</v>
      </c>
      <c r="BU76" s="24">
        <f t="shared" si="43"/>
        <v>224</v>
      </c>
    </row>
    <row r="77" spans="1:73" ht="14">
      <c r="A77" s="14" t="s">
        <v>233</v>
      </c>
      <c r="B77" s="14" t="s">
        <v>345</v>
      </c>
      <c r="C77" s="15" t="s">
        <v>346</v>
      </c>
      <c r="D77" s="13">
        <v>5.468</v>
      </c>
      <c r="E77" s="24" t="s">
        <v>108</v>
      </c>
      <c r="F77" s="24">
        <v>0.5</v>
      </c>
      <c r="G77" s="25"/>
      <c r="H77" s="24"/>
      <c r="I77" s="24"/>
      <c r="J77" s="24"/>
      <c r="K77" s="24"/>
      <c r="L77" s="24"/>
      <c r="M77" s="24"/>
      <c r="N77" s="24"/>
      <c r="O77" s="24">
        <f t="shared" si="40"/>
        <v>0.5</v>
      </c>
      <c r="P77" s="24">
        <f t="shared" si="26"/>
        <v>5.968</v>
      </c>
      <c r="Q77" s="31" t="s">
        <v>91</v>
      </c>
      <c r="R77" s="24">
        <v>1.7371000000000001</v>
      </c>
      <c r="S77" s="32">
        <f t="shared" si="27"/>
        <v>40.422600000000003</v>
      </c>
      <c r="T77" s="31">
        <v>65</v>
      </c>
      <c r="U77" s="34">
        <f t="shared" si="23"/>
        <v>3.25</v>
      </c>
      <c r="V77" s="24"/>
      <c r="W77" s="24"/>
      <c r="X77" s="24">
        <f t="shared" si="28"/>
        <v>3.25</v>
      </c>
      <c r="Y77" s="24"/>
      <c r="Z77" s="24"/>
      <c r="AA77" s="25">
        <v>2.2999999999999998</v>
      </c>
      <c r="AB77" s="22">
        <f t="shared" si="25"/>
        <v>1.46</v>
      </c>
      <c r="AC77" s="24"/>
      <c r="AD77" s="24"/>
      <c r="AE77" s="24">
        <f t="shared" si="29"/>
        <v>1.46</v>
      </c>
      <c r="AF77" s="25">
        <v>1</v>
      </c>
      <c r="AG77" s="25">
        <v>23</v>
      </c>
      <c r="AH77" s="25">
        <v>0</v>
      </c>
      <c r="AI77" s="24">
        <f t="shared" si="24"/>
        <v>8.6956521739130405E-2</v>
      </c>
      <c r="AJ77" s="24">
        <v>0</v>
      </c>
      <c r="AK77" s="24">
        <v>20</v>
      </c>
      <c r="AL77" s="24">
        <f t="shared" si="30"/>
        <v>20</v>
      </c>
      <c r="AM77" s="24">
        <f t="shared" si="31"/>
        <v>0.4</v>
      </c>
      <c r="AN77" s="24"/>
      <c r="AO77" s="24"/>
      <c r="AP77" s="24">
        <f t="shared" si="32"/>
        <v>0.4</v>
      </c>
      <c r="AQ77" s="24"/>
      <c r="AR77" s="24"/>
      <c r="AS77" s="22">
        <f t="shared" si="33"/>
        <v>0.48695652173913001</v>
      </c>
      <c r="AT77" s="28"/>
      <c r="AU77" s="24"/>
      <c r="AV77" s="25"/>
      <c r="AW77" s="24"/>
      <c r="AX77" s="24">
        <f t="shared" si="34"/>
        <v>0</v>
      </c>
      <c r="AY77" s="25"/>
      <c r="AZ77" s="24"/>
      <c r="BA77" s="24"/>
      <c r="BB77" s="24"/>
      <c r="BC77" s="24">
        <f t="shared" si="35"/>
        <v>0</v>
      </c>
      <c r="BD77" s="24"/>
      <c r="BE77" s="24"/>
      <c r="BF77" s="24"/>
      <c r="BG77" s="24"/>
      <c r="BH77" s="24">
        <f t="shared" si="36"/>
        <v>0</v>
      </c>
      <c r="BI77" s="38" t="s">
        <v>347</v>
      </c>
      <c r="BJ77" s="38" t="s">
        <v>347</v>
      </c>
      <c r="BK77" s="38">
        <v>3.5</v>
      </c>
      <c r="BL77" s="26"/>
      <c r="BM77" s="24"/>
      <c r="BN77" s="24"/>
      <c r="BO77" s="24"/>
      <c r="BP77" s="24">
        <f t="shared" si="37"/>
        <v>3.5</v>
      </c>
      <c r="BQ77" s="24">
        <f t="shared" si="38"/>
        <v>3.5</v>
      </c>
      <c r="BR77" s="24">
        <f t="shared" si="39"/>
        <v>55.087556521739103</v>
      </c>
      <c r="BS77" s="24">
        <f t="shared" si="41"/>
        <v>66</v>
      </c>
      <c r="BT77" s="24">
        <f t="shared" si="42"/>
        <v>58</v>
      </c>
      <c r="BU77" s="24">
        <f t="shared" si="43"/>
        <v>347</v>
      </c>
    </row>
    <row r="78" spans="1:73" ht="14">
      <c r="A78" s="14" t="s">
        <v>233</v>
      </c>
      <c r="B78" s="14" t="s">
        <v>348</v>
      </c>
      <c r="C78" s="15" t="s">
        <v>349</v>
      </c>
      <c r="D78" s="13">
        <v>5.516</v>
      </c>
      <c r="E78" s="24" t="s">
        <v>108</v>
      </c>
      <c r="F78" s="24">
        <v>0.5</v>
      </c>
      <c r="G78" s="25"/>
      <c r="H78" s="24"/>
      <c r="I78" s="24"/>
      <c r="J78" s="24"/>
      <c r="K78" s="24"/>
      <c r="L78" s="24"/>
      <c r="M78" s="24"/>
      <c r="N78" s="24"/>
      <c r="O78" s="24">
        <f t="shared" si="40"/>
        <v>0.5</v>
      </c>
      <c r="P78" s="24">
        <f t="shared" si="26"/>
        <v>6.016</v>
      </c>
      <c r="Q78" s="31" t="s">
        <v>91</v>
      </c>
      <c r="R78" s="24">
        <v>2.8913799999999998</v>
      </c>
      <c r="S78" s="32">
        <f t="shared" si="27"/>
        <v>47.348280000000003</v>
      </c>
      <c r="T78" s="31">
        <v>65.5</v>
      </c>
      <c r="U78" s="34">
        <f t="shared" si="23"/>
        <v>3.2749999999999999</v>
      </c>
      <c r="V78" s="24"/>
      <c r="W78" s="24"/>
      <c r="X78" s="24">
        <f t="shared" si="28"/>
        <v>3.2749999999999999</v>
      </c>
      <c r="Y78" s="24"/>
      <c r="Z78" s="24"/>
      <c r="AA78" s="25">
        <v>1.85</v>
      </c>
      <c r="AB78" s="22">
        <f t="shared" si="25"/>
        <v>1.37</v>
      </c>
      <c r="AC78" s="24"/>
      <c r="AD78" s="24"/>
      <c r="AE78" s="24">
        <f t="shared" si="29"/>
        <v>1.37</v>
      </c>
      <c r="AF78" s="25">
        <v>1</v>
      </c>
      <c r="AG78" s="25">
        <v>23</v>
      </c>
      <c r="AH78" s="25">
        <v>0</v>
      </c>
      <c r="AI78" s="24">
        <f t="shared" si="24"/>
        <v>8.6956521739130405E-2</v>
      </c>
      <c r="AJ78" s="24">
        <v>0</v>
      </c>
      <c r="AK78" s="24"/>
      <c r="AL78" s="24">
        <f t="shared" si="30"/>
        <v>0</v>
      </c>
      <c r="AM78" s="24">
        <f t="shared" si="31"/>
        <v>0</v>
      </c>
      <c r="AN78" s="24"/>
      <c r="AO78" s="24"/>
      <c r="AP78" s="24">
        <f t="shared" si="32"/>
        <v>0</v>
      </c>
      <c r="AQ78" s="24"/>
      <c r="AR78" s="24"/>
      <c r="AS78" s="22">
        <f t="shared" si="33"/>
        <v>8.6956521739130405E-2</v>
      </c>
      <c r="AT78" s="28"/>
      <c r="AU78" s="24"/>
      <c r="AV78" s="25"/>
      <c r="AW78" s="24"/>
      <c r="AX78" s="24">
        <f t="shared" si="34"/>
        <v>0</v>
      </c>
      <c r="AY78" s="25"/>
      <c r="AZ78" s="24"/>
      <c r="BA78" s="24"/>
      <c r="BB78" s="24"/>
      <c r="BC78" s="24">
        <f t="shared" si="35"/>
        <v>0</v>
      </c>
      <c r="BD78" s="24"/>
      <c r="BE78" s="24"/>
      <c r="BF78" s="24"/>
      <c r="BG78" s="24"/>
      <c r="BH78" s="24">
        <f t="shared" si="36"/>
        <v>0</v>
      </c>
      <c r="BI78" s="38"/>
      <c r="BJ78" s="38"/>
      <c r="BK78" s="38"/>
      <c r="BL78" s="26"/>
      <c r="BM78" s="24"/>
      <c r="BN78" s="24"/>
      <c r="BO78" s="24"/>
      <c r="BP78" s="24">
        <f t="shared" si="37"/>
        <v>0</v>
      </c>
      <c r="BQ78" s="24">
        <f t="shared" si="38"/>
        <v>0</v>
      </c>
      <c r="BR78" s="24">
        <f t="shared" si="39"/>
        <v>58.096236521739101</v>
      </c>
      <c r="BS78" s="24">
        <f t="shared" si="41"/>
        <v>27</v>
      </c>
      <c r="BT78" s="24">
        <f t="shared" si="42"/>
        <v>39</v>
      </c>
      <c r="BU78" s="24">
        <f t="shared" si="43"/>
        <v>272</v>
      </c>
    </row>
    <row r="79" spans="1:73" ht="14">
      <c r="A79" s="14" t="s">
        <v>233</v>
      </c>
      <c r="B79" s="14" t="s">
        <v>350</v>
      </c>
      <c r="C79" s="15" t="s">
        <v>351</v>
      </c>
      <c r="D79" s="13">
        <v>5.319</v>
      </c>
      <c r="E79" s="24" t="s">
        <v>108</v>
      </c>
      <c r="F79" s="24">
        <v>0.5</v>
      </c>
      <c r="G79" s="25"/>
      <c r="H79" s="24"/>
      <c r="I79" s="24"/>
      <c r="J79" s="24"/>
      <c r="K79" s="24"/>
      <c r="L79" s="24"/>
      <c r="M79" s="24"/>
      <c r="N79" s="24"/>
      <c r="O79" s="24">
        <f t="shared" si="40"/>
        <v>0.5</v>
      </c>
      <c r="P79" s="24">
        <f t="shared" si="26"/>
        <v>5.819</v>
      </c>
      <c r="Q79" s="31" t="s">
        <v>91</v>
      </c>
      <c r="R79" s="24">
        <v>1.94286</v>
      </c>
      <c r="S79" s="32">
        <f t="shared" si="27"/>
        <v>41.657159999999998</v>
      </c>
      <c r="T79" s="31">
        <v>64</v>
      </c>
      <c r="U79" s="34">
        <f t="shared" si="23"/>
        <v>3.2</v>
      </c>
      <c r="V79" s="24"/>
      <c r="W79" s="24"/>
      <c r="X79" s="24">
        <f t="shared" si="28"/>
        <v>3.2</v>
      </c>
      <c r="Y79" s="24"/>
      <c r="Z79" s="24"/>
      <c r="AA79" s="25">
        <v>3.383</v>
      </c>
      <c r="AB79" s="22">
        <f t="shared" si="25"/>
        <v>1.6766000000000001</v>
      </c>
      <c r="AC79" s="24"/>
      <c r="AD79" s="24"/>
      <c r="AE79" s="24">
        <f t="shared" si="29"/>
        <v>1.6766000000000001</v>
      </c>
      <c r="AF79" s="25">
        <v>7</v>
      </c>
      <c r="AG79" s="25">
        <v>23</v>
      </c>
      <c r="AH79" s="25">
        <v>0</v>
      </c>
      <c r="AI79" s="24">
        <f t="shared" si="24"/>
        <v>0.60869565217391297</v>
      </c>
      <c r="AJ79" s="24">
        <v>0</v>
      </c>
      <c r="AK79" s="24"/>
      <c r="AL79" s="24">
        <f t="shared" si="30"/>
        <v>0</v>
      </c>
      <c r="AM79" s="24">
        <f t="shared" si="31"/>
        <v>0</v>
      </c>
      <c r="AN79" s="24"/>
      <c r="AO79" s="24"/>
      <c r="AP79" s="24">
        <f t="shared" si="32"/>
        <v>0</v>
      </c>
      <c r="AQ79" s="24"/>
      <c r="AR79" s="24"/>
      <c r="AS79" s="22">
        <f t="shared" si="33"/>
        <v>0.60869565217391297</v>
      </c>
      <c r="AT79" s="28"/>
      <c r="AU79" s="24"/>
      <c r="AV79" s="25"/>
      <c r="AW79" s="24"/>
      <c r="AX79" s="24">
        <f t="shared" si="34"/>
        <v>0</v>
      </c>
      <c r="AY79" s="25"/>
      <c r="AZ79" s="24"/>
      <c r="BA79" s="24"/>
      <c r="BB79" s="24"/>
      <c r="BC79" s="24">
        <f t="shared" si="35"/>
        <v>0</v>
      </c>
      <c r="BD79" s="24"/>
      <c r="BE79" s="24"/>
      <c r="BF79" s="24"/>
      <c r="BG79" s="24"/>
      <c r="BH79" s="24">
        <f t="shared" si="36"/>
        <v>0</v>
      </c>
      <c r="BI79" s="38"/>
      <c r="BJ79" s="38"/>
      <c r="BK79" s="38"/>
      <c r="BL79" s="26"/>
      <c r="BM79" s="24"/>
      <c r="BN79" s="24"/>
      <c r="BO79" s="24"/>
      <c r="BP79" s="24">
        <f t="shared" si="37"/>
        <v>0</v>
      </c>
      <c r="BQ79" s="24">
        <f t="shared" si="38"/>
        <v>0</v>
      </c>
      <c r="BR79" s="24">
        <f t="shared" si="39"/>
        <v>52.961455652173903</v>
      </c>
      <c r="BS79" s="24">
        <f t="shared" si="41"/>
        <v>62</v>
      </c>
      <c r="BT79" s="24">
        <f t="shared" si="42"/>
        <v>64</v>
      </c>
      <c r="BU79" s="24">
        <f t="shared" si="43"/>
        <v>380</v>
      </c>
    </row>
    <row r="80" spans="1:73" ht="14">
      <c r="A80" s="14" t="s">
        <v>233</v>
      </c>
      <c r="B80" s="14" t="s">
        <v>352</v>
      </c>
      <c r="C80" s="15" t="s">
        <v>353</v>
      </c>
      <c r="D80" s="13">
        <v>5.5039999999999996</v>
      </c>
      <c r="E80" s="24" t="s">
        <v>108</v>
      </c>
      <c r="F80" s="24">
        <v>0.5</v>
      </c>
      <c r="G80" s="25"/>
      <c r="H80" s="24"/>
      <c r="I80" s="24"/>
      <c r="J80" s="24"/>
      <c r="K80" s="24"/>
      <c r="L80" s="24"/>
      <c r="M80" s="24"/>
      <c r="N80" s="24"/>
      <c r="O80" s="24">
        <f t="shared" si="40"/>
        <v>0.5</v>
      </c>
      <c r="P80" s="24">
        <f t="shared" si="26"/>
        <v>6.0039999999999996</v>
      </c>
      <c r="Q80" s="31" t="s">
        <v>91</v>
      </c>
      <c r="R80" s="24">
        <v>2.0781299999999998</v>
      </c>
      <c r="S80" s="32">
        <f t="shared" si="27"/>
        <v>42.468780000000002</v>
      </c>
      <c r="T80" s="31">
        <v>76.5</v>
      </c>
      <c r="U80" s="34">
        <f t="shared" si="23"/>
        <v>3.8250000000000002</v>
      </c>
      <c r="V80" s="24"/>
      <c r="W80" s="24"/>
      <c r="X80" s="24">
        <f t="shared" si="28"/>
        <v>3.8250000000000002</v>
      </c>
      <c r="Y80" s="24"/>
      <c r="Z80" s="24"/>
      <c r="AA80" s="25">
        <v>1</v>
      </c>
      <c r="AB80" s="22">
        <f t="shared" si="25"/>
        <v>1.2</v>
      </c>
      <c r="AC80" s="24"/>
      <c r="AD80" s="24"/>
      <c r="AE80" s="24">
        <f t="shared" si="29"/>
        <v>1.2</v>
      </c>
      <c r="AF80" s="25">
        <v>1</v>
      </c>
      <c r="AG80" s="25">
        <v>23</v>
      </c>
      <c r="AH80" s="25">
        <v>0</v>
      </c>
      <c r="AI80" s="24">
        <f t="shared" si="24"/>
        <v>8.6956521739130405E-2</v>
      </c>
      <c r="AJ80" s="24">
        <v>0</v>
      </c>
      <c r="AK80" s="24"/>
      <c r="AL80" s="24">
        <f t="shared" si="30"/>
        <v>0</v>
      </c>
      <c r="AM80" s="24">
        <f t="shared" si="31"/>
        <v>0</v>
      </c>
      <c r="AN80" s="24"/>
      <c r="AO80" s="24"/>
      <c r="AP80" s="24">
        <f t="shared" si="32"/>
        <v>0</v>
      </c>
      <c r="AQ80" s="37" t="s">
        <v>354</v>
      </c>
      <c r="AR80" s="37">
        <v>0.3</v>
      </c>
      <c r="AS80" s="22">
        <f t="shared" si="33"/>
        <v>0.38695652173912998</v>
      </c>
      <c r="AT80" s="28"/>
      <c r="AU80" s="24"/>
      <c r="AV80" s="25"/>
      <c r="AW80" s="24"/>
      <c r="AX80" s="24">
        <f t="shared" si="34"/>
        <v>0</v>
      </c>
      <c r="AY80" s="25"/>
      <c r="AZ80" s="24"/>
      <c r="BA80" s="24"/>
      <c r="BB80" s="24"/>
      <c r="BC80" s="24">
        <f t="shared" si="35"/>
        <v>0</v>
      </c>
      <c r="BD80" s="24"/>
      <c r="BE80" s="24"/>
      <c r="BF80" s="24"/>
      <c r="BG80" s="24"/>
      <c r="BH80" s="24">
        <f t="shared" si="36"/>
        <v>0</v>
      </c>
      <c r="BI80" s="38"/>
      <c r="BJ80" s="38"/>
      <c r="BK80" s="38"/>
      <c r="BL80" s="26"/>
      <c r="BM80" s="24"/>
      <c r="BN80" s="24"/>
      <c r="BO80" s="24"/>
      <c r="BP80" s="24">
        <f t="shared" si="37"/>
        <v>0</v>
      </c>
      <c r="BQ80" s="24">
        <f t="shared" si="38"/>
        <v>0</v>
      </c>
      <c r="BR80" s="24">
        <f t="shared" si="39"/>
        <v>53.8847365217391</v>
      </c>
      <c r="BS80" s="24">
        <f t="shared" si="41"/>
        <v>60</v>
      </c>
      <c r="BT80" s="24">
        <f t="shared" si="42"/>
        <v>62</v>
      </c>
      <c r="BU80" s="24">
        <f t="shared" si="43"/>
        <v>371</v>
      </c>
    </row>
    <row r="81" spans="1:73" ht="14">
      <c r="A81" s="14" t="s">
        <v>233</v>
      </c>
      <c r="B81" s="14" t="s">
        <v>221</v>
      </c>
      <c r="C81" s="15" t="s">
        <v>355</v>
      </c>
      <c r="D81" s="13">
        <v>5.5650000000000004</v>
      </c>
      <c r="E81" s="24" t="s">
        <v>108</v>
      </c>
      <c r="F81" s="24">
        <v>0.5</v>
      </c>
      <c r="G81" s="25"/>
      <c r="H81" s="24"/>
      <c r="I81" s="24"/>
      <c r="J81" s="24"/>
      <c r="K81" s="24"/>
      <c r="L81" s="24"/>
      <c r="M81" s="24"/>
      <c r="N81" s="24"/>
      <c r="O81" s="24">
        <f t="shared" si="40"/>
        <v>0.5</v>
      </c>
      <c r="P81" s="24">
        <f t="shared" si="26"/>
        <v>6.0650000000000004</v>
      </c>
      <c r="Q81" s="31" t="s">
        <v>91</v>
      </c>
      <c r="R81" s="24">
        <v>2.3706900000000002</v>
      </c>
      <c r="S81" s="32">
        <f t="shared" si="27"/>
        <v>44.224139999999998</v>
      </c>
      <c r="T81" s="31">
        <v>77.5</v>
      </c>
      <c r="U81" s="34">
        <f t="shared" si="23"/>
        <v>3.875</v>
      </c>
      <c r="V81" s="24"/>
      <c r="W81" s="24"/>
      <c r="X81" s="24">
        <f t="shared" si="28"/>
        <v>3.875</v>
      </c>
      <c r="Y81" s="24"/>
      <c r="Z81" s="24"/>
      <c r="AA81" s="25">
        <v>3.75</v>
      </c>
      <c r="AB81" s="22">
        <f t="shared" si="25"/>
        <v>1.75</v>
      </c>
      <c r="AC81" s="24"/>
      <c r="AD81" s="24"/>
      <c r="AE81" s="24">
        <f t="shared" si="29"/>
        <v>1.75</v>
      </c>
      <c r="AF81" s="25">
        <v>0</v>
      </c>
      <c r="AG81" s="25">
        <v>23</v>
      </c>
      <c r="AH81" s="25">
        <v>0</v>
      </c>
      <c r="AI81" s="24">
        <f t="shared" si="24"/>
        <v>0</v>
      </c>
      <c r="AJ81" s="24">
        <v>0</v>
      </c>
      <c r="AK81" s="24">
        <v>74</v>
      </c>
      <c r="AL81" s="24">
        <f t="shared" si="30"/>
        <v>74</v>
      </c>
      <c r="AM81" s="24">
        <f t="shared" si="31"/>
        <v>1.48</v>
      </c>
      <c r="AN81" s="24"/>
      <c r="AO81" s="24"/>
      <c r="AP81" s="24">
        <f t="shared" si="32"/>
        <v>1.48</v>
      </c>
      <c r="AQ81" s="24"/>
      <c r="AR81" s="24"/>
      <c r="AS81" s="22">
        <f t="shared" si="33"/>
        <v>1.48</v>
      </c>
      <c r="AT81" s="28"/>
      <c r="AU81" s="24"/>
      <c r="AV81" s="25"/>
      <c r="AW81" s="24"/>
      <c r="AX81" s="24">
        <f t="shared" si="34"/>
        <v>0</v>
      </c>
      <c r="AY81" s="25"/>
      <c r="AZ81" s="24"/>
      <c r="BA81" s="24"/>
      <c r="BB81" s="24"/>
      <c r="BC81" s="24">
        <f t="shared" si="35"/>
        <v>0</v>
      </c>
      <c r="BD81" s="24"/>
      <c r="BE81" s="24"/>
      <c r="BF81" s="24"/>
      <c r="BG81" s="24"/>
      <c r="BH81" s="24">
        <f t="shared" si="36"/>
        <v>0</v>
      </c>
      <c r="BI81" s="38"/>
      <c r="BJ81" s="38"/>
      <c r="BK81" s="38"/>
      <c r="BL81" s="26"/>
      <c r="BM81" s="24"/>
      <c r="BN81" s="24"/>
      <c r="BO81" s="24"/>
      <c r="BP81" s="24">
        <f t="shared" si="37"/>
        <v>0</v>
      </c>
      <c r="BQ81" s="24">
        <f t="shared" si="38"/>
        <v>0</v>
      </c>
      <c r="BR81" s="24">
        <f t="shared" si="39"/>
        <v>57.39414</v>
      </c>
      <c r="BS81" s="24">
        <f t="shared" si="41"/>
        <v>52</v>
      </c>
      <c r="BT81" s="24">
        <f t="shared" si="42"/>
        <v>44</v>
      </c>
      <c r="BU81" s="24">
        <f t="shared" si="43"/>
        <v>291</v>
      </c>
    </row>
    <row r="82" spans="1:73" ht="14">
      <c r="A82" s="50" t="s">
        <v>356</v>
      </c>
      <c r="B82" s="50" t="s">
        <v>357</v>
      </c>
      <c r="C82" s="51" t="s">
        <v>358</v>
      </c>
      <c r="D82" s="52">
        <v>5.3339999999999996</v>
      </c>
      <c r="E82" s="58" t="s">
        <v>108</v>
      </c>
      <c r="F82" s="58">
        <v>0.5</v>
      </c>
      <c r="G82" s="59"/>
      <c r="H82" s="58"/>
      <c r="I82" s="58"/>
      <c r="J82" s="58"/>
      <c r="K82" s="58"/>
      <c r="L82" s="58"/>
      <c r="M82" s="58"/>
      <c r="N82" s="58"/>
      <c r="O82" s="58">
        <f t="shared" si="40"/>
        <v>0.5</v>
      </c>
      <c r="P82" s="58">
        <f t="shared" si="26"/>
        <v>5.8339999999999996</v>
      </c>
      <c r="Q82" s="64" t="s">
        <v>91</v>
      </c>
      <c r="R82" s="58">
        <v>0.67222000000000004</v>
      </c>
      <c r="S82" s="65">
        <f t="shared" si="27"/>
        <v>34.033320000000003</v>
      </c>
      <c r="T82" s="64">
        <v>25</v>
      </c>
      <c r="U82" s="68">
        <f t="shared" si="23"/>
        <v>1.25</v>
      </c>
      <c r="V82" s="58"/>
      <c r="W82" s="58"/>
      <c r="X82" s="58">
        <f t="shared" si="28"/>
        <v>1.25</v>
      </c>
      <c r="Y82" s="58"/>
      <c r="Z82" s="58"/>
      <c r="AA82" s="59">
        <v>1.0249999999999999</v>
      </c>
      <c r="AB82" s="22">
        <f t="shared" si="25"/>
        <v>1.2050000000000001</v>
      </c>
      <c r="AC82" s="58"/>
      <c r="AD82" s="58"/>
      <c r="AE82" s="58">
        <f t="shared" si="29"/>
        <v>1.2050000000000001</v>
      </c>
      <c r="AF82" s="59"/>
      <c r="AG82" s="59"/>
      <c r="AH82" s="59"/>
      <c r="AI82" s="58"/>
      <c r="AJ82" s="58">
        <v>0</v>
      </c>
      <c r="AK82" s="58"/>
      <c r="AL82" s="58">
        <f t="shared" si="30"/>
        <v>0</v>
      </c>
      <c r="AM82" s="58">
        <f t="shared" si="31"/>
        <v>0</v>
      </c>
      <c r="AN82" s="58"/>
      <c r="AO82" s="58"/>
      <c r="AP82" s="58">
        <f t="shared" si="32"/>
        <v>0</v>
      </c>
      <c r="AQ82" s="58"/>
      <c r="AR82" s="58"/>
      <c r="AS82" s="22">
        <f t="shared" si="33"/>
        <v>0</v>
      </c>
      <c r="AT82" s="73"/>
      <c r="AU82" s="58"/>
      <c r="AV82" s="59"/>
      <c r="AW82" s="58"/>
      <c r="AX82" s="58">
        <f t="shared" si="34"/>
        <v>0</v>
      </c>
      <c r="AY82" s="59"/>
      <c r="AZ82" s="58"/>
      <c r="BA82" s="58"/>
      <c r="BB82" s="58"/>
      <c r="BC82" s="58">
        <f t="shared" si="35"/>
        <v>0</v>
      </c>
      <c r="BD82" s="58"/>
      <c r="BE82" s="58"/>
      <c r="BF82" s="58"/>
      <c r="BG82" s="58"/>
      <c r="BH82" s="58">
        <f t="shared" si="36"/>
        <v>0</v>
      </c>
      <c r="BI82" s="72"/>
      <c r="BJ82" s="72"/>
      <c r="BK82" s="72"/>
      <c r="BL82" s="76"/>
      <c r="BM82" s="58"/>
      <c r="BN82" s="58"/>
      <c r="BO82" s="58"/>
      <c r="BP82" s="58">
        <f t="shared" si="37"/>
        <v>0</v>
      </c>
      <c r="BQ82" s="58">
        <f t="shared" si="38"/>
        <v>0</v>
      </c>
      <c r="BR82" s="58">
        <f t="shared" si="39"/>
        <v>42.322319999999998</v>
      </c>
      <c r="BS82" s="24">
        <f t="shared" ref="BS82:BS139" si="44">RANK(R82,R$82:R$139)</f>
        <v>54</v>
      </c>
      <c r="BT82" s="58">
        <f t="shared" ref="BT82:BT139" si="45">RANK(BR82,BR$82:BR$139)</f>
        <v>54</v>
      </c>
      <c r="BU82" s="58">
        <f t="shared" si="43"/>
        <v>431</v>
      </c>
    </row>
    <row r="83" spans="1:73" ht="14">
      <c r="A83" s="50" t="s">
        <v>356</v>
      </c>
      <c r="B83" s="50" t="s">
        <v>359</v>
      </c>
      <c r="C83" s="51" t="s">
        <v>360</v>
      </c>
      <c r="D83" s="52">
        <v>5.4459999999999997</v>
      </c>
      <c r="E83" s="58" t="s">
        <v>108</v>
      </c>
      <c r="F83" s="58">
        <v>0.5</v>
      </c>
      <c r="G83" s="59"/>
      <c r="H83" s="58"/>
      <c r="I83" s="58"/>
      <c r="J83" s="58"/>
      <c r="K83" s="58"/>
      <c r="L83" s="58"/>
      <c r="M83" s="58"/>
      <c r="N83" s="58"/>
      <c r="O83" s="58">
        <f t="shared" si="40"/>
        <v>0.5</v>
      </c>
      <c r="P83" s="58">
        <f t="shared" si="26"/>
        <v>5.9459999999999997</v>
      </c>
      <c r="Q83" s="64" t="s">
        <v>91</v>
      </c>
      <c r="R83" s="58">
        <v>1.4592099999999999</v>
      </c>
      <c r="S83" s="65">
        <f t="shared" si="27"/>
        <v>38.75526</v>
      </c>
      <c r="T83" s="64">
        <v>65</v>
      </c>
      <c r="U83" s="68">
        <f t="shared" si="23"/>
        <v>3.25</v>
      </c>
      <c r="V83" s="58"/>
      <c r="W83" s="58"/>
      <c r="X83" s="58">
        <f t="shared" si="28"/>
        <v>3.25</v>
      </c>
      <c r="Y83" s="58"/>
      <c r="Z83" s="58"/>
      <c r="AA83" s="59">
        <v>4</v>
      </c>
      <c r="AB83" s="22">
        <f t="shared" si="25"/>
        <v>1.8</v>
      </c>
      <c r="AC83" s="58"/>
      <c r="AD83" s="58"/>
      <c r="AE83" s="58">
        <f t="shared" si="29"/>
        <v>1.8</v>
      </c>
      <c r="AF83" s="59"/>
      <c r="AG83" s="59"/>
      <c r="AH83" s="59"/>
      <c r="AI83" s="58"/>
      <c r="AJ83" s="58">
        <v>0</v>
      </c>
      <c r="AK83" s="58"/>
      <c r="AL83" s="58">
        <f t="shared" si="30"/>
        <v>0</v>
      </c>
      <c r="AM83" s="58">
        <f t="shared" si="31"/>
        <v>0</v>
      </c>
      <c r="AN83" s="58"/>
      <c r="AO83" s="58"/>
      <c r="AP83" s="58">
        <f t="shared" si="32"/>
        <v>0</v>
      </c>
      <c r="AQ83" s="58"/>
      <c r="AR83" s="58"/>
      <c r="AS83" s="22">
        <f t="shared" si="33"/>
        <v>0</v>
      </c>
      <c r="AT83" s="73"/>
      <c r="AU83" s="58"/>
      <c r="AV83" s="59"/>
      <c r="AW83" s="58"/>
      <c r="AX83" s="58">
        <f t="shared" si="34"/>
        <v>0</v>
      </c>
      <c r="AY83" s="59"/>
      <c r="AZ83" s="58"/>
      <c r="BA83" s="58"/>
      <c r="BB83" s="58"/>
      <c r="BC83" s="58">
        <f t="shared" si="35"/>
        <v>0</v>
      </c>
      <c r="BD83" s="58"/>
      <c r="BE83" s="58"/>
      <c r="BF83" s="58"/>
      <c r="BG83" s="58"/>
      <c r="BH83" s="58">
        <f t="shared" si="36"/>
        <v>0</v>
      </c>
      <c r="BI83" s="72"/>
      <c r="BJ83" s="72"/>
      <c r="BK83" s="72"/>
      <c r="BL83" s="76"/>
      <c r="BM83" s="58"/>
      <c r="BN83" s="58"/>
      <c r="BO83" s="58"/>
      <c r="BP83" s="58">
        <f t="shared" si="37"/>
        <v>0</v>
      </c>
      <c r="BQ83" s="58">
        <f t="shared" si="38"/>
        <v>0</v>
      </c>
      <c r="BR83" s="58">
        <f t="shared" si="39"/>
        <v>49.751260000000002</v>
      </c>
      <c r="BS83" s="58">
        <f t="shared" si="44"/>
        <v>52</v>
      </c>
      <c r="BT83" s="58">
        <f t="shared" si="45"/>
        <v>52</v>
      </c>
      <c r="BU83" s="58">
        <f t="shared" si="43"/>
        <v>412</v>
      </c>
    </row>
    <row r="84" spans="1:73" ht="14">
      <c r="A84" s="50" t="s">
        <v>356</v>
      </c>
      <c r="B84" s="50" t="s">
        <v>361</v>
      </c>
      <c r="C84" s="51" t="s">
        <v>362</v>
      </c>
      <c r="D84" s="52">
        <v>4.1120000000000001</v>
      </c>
      <c r="E84" s="58" t="s">
        <v>108</v>
      </c>
      <c r="F84" s="58">
        <v>0.5</v>
      </c>
      <c r="G84" s="59"/>
      <c r="H84" s="58"/>
      <c r="I84" s="58"/>
      <c r="J84" s="58"/>
      <c r="K84" s="58"/>
      <c r="L84" s="58"/>
      <c r="M84" s="58"/>
      <c r="N84" s="58"/>
      <c r="O84" s="58">
        <f t="shared" si="40"/>
        <v>0.5</v>
      </c>
      <c r="P84" s="58">
        <f t="shared" si="26"/>
        <v>4.6120000000000001</v>
      </c>
      <c r="Q84" s="64" t="s">
        <v>91</v>
      </c>
      <c r="R84" s="58">
        <v>0.21052999999999999</v>
      </c>
      <c r="S84" s="65">
        <f t="shared" si="27"/>
        <v>31.263179999999998</v>
      </c>
      <c r="T84" s="64">
        <v>0</v>
      </c>
      <c r="U84" s="68">
        <f t="shared" si="23"/>
        <v>0</v>
      </c>
      <c r="V84" s="58"/>
      <c r="W84" s="58"/>
      <c r="X84" s="58">
        <f t="shared" si="28"/>
        <v>0</v>
      </c>
      <c r="Y84" s="58"/>
      <c r="Z84" s="58"/>
      <c r="AA84" s="59">
        <v>0</v>
      </c>
      <c r="AB84" s="22">
        <f t="shared" si="25"/>
        <v>1</v>
      </c>
      <c r="AC84" s="58"/>
      <c r="AD84" s="58"/>
      <c r="AE84" s="58">
        <f t="shared" si="29"/>
        <v>1</v>
      </c>
      <c r="AF84" s="59"/>
      <c r="AG84" s="59"/>
      <c r="AH84" s="59"/>
      <c r="AI84" s="58"/>
      <c r="AJ84" s="58">
        <v>0</v>
      </c>
      <c r="AK84" s="58"/>
      <c r="AL84" s="58">
        <f t="shared" si="30"/>
        <v>0</v>
      </c>
      <c r="AM84" s="58">
        <f t="shared" si="31"/>
        <v>0</v>
      </c>
      <c r="AN84" s="58"/>
      <c r="AO84" s="58"/>
      <c r="AP84" s="58">
        <f t="shared" si="32"/>
        <v>0</v>
      </c>
      <c r="AQ84" s="58"/>
      <c r="AR84" s="58"/>
      <c r="AS84" s="22">
        <f t="shared" si="33"/>
        <v>0</v>
      </c>
      <c r="AT84" s="73"/>
      <c r="AU84" s="58"/>
      <c r="AV84" s="59"/>
      <c r="AW84" s="58"/>
      <c r="AX84" s="58">
        <f t="shared" si="34"/>
        <v>0</v>
      </c>
      <c r="AY84" s="59"/>
      <c r="AZ84" s="58"/>
      <c r="BA84" s="58"/>
      <c r="BB84" s="58"/>
      <c r="BC84" s="58">
        <f t="shared" si="35"/>
        <v>0</v>
      </c>
      <c r="BD84" s="58"/>
      <c r="BE84" s="58"/>
      <c r="BF84" s="58"/>
      <c r="BG84" s="58"/>
      <c r="BH84" s="58">
        <f t="shared" si="36"/>
        <v>0</v>
      </c>
      <c r="BI84" s="72"/>
      <c r="BJ84" s="72"/>
      <c r="BK84" s="72"/>
      <c r="BL84" s="76"/>
      <c r="BM84" s="58"/>
      <c r="BN84" s="58"/>
      <c r="BO84" s="58"/>
      <c r="BP84" s="58">
        <f t="shared" si="37"/>
        <v>0</v>
      </c>
      <c r="BQ84" s="58">
        <f t="shared" si="38"/>
        <v>0</v>
      </c>
      <c r="BR84" s="58">
        <f t="shared" si="39"/>
        <v>36.87518</v>
      </c>
      <c r="BS84" s="58">
        <f t="shared" si="44"/>
        <v>55</v>
      </c>
      <c r="BT84" s="58">
        <f t="shared" si="45"/>
        <v>55</v>
      </c>
      <c r="BU84" s="58">
        <f t="shared" si="43"/>
        <v>435</v>
      </c>
    </row>
    <row r="85" spans="1:73" ht="14">
      <c r="A85" s="50" t="s">
        <v>356</v>
      </c>
      <c r="B85" s="50" t="s">
        <v>363</v>
      </c>
      <c r="C85" s="53" t="s">
        <v>364</v>
      </c>
      <c r="D85" s="52">
        <v>5.843</v>
      </c>
      <c r="E85" s="58" t="s">
        <v>108</v>
      </c>
      <c r="F85" s="58">
        <v>0.5</v>
      </c>
      <c r="G85" s="59"/>
      <c r="H85" s="58"/>
      <c r="I85" s="58"/>
      <c r="J85" s="58"/>
      <c r="K85" s="58"/>
      <c r="L85" s="58"/>
      <c r="M85" s="58"/>
      <c r="N85" s="58"/>
      <c r="O85" s="58">
        <f t="shared" si="40"/>
        <v>0.5</v>
      </c>
      <c r="P85" s="58">
        <f t="shared" si="26"/>
        <v>6.343</v>
      </c>
      <c r="Q85" s="64" t="s">
        <v>91</v>
      </c>
      <c r="R85" s="58">
        <v>4.0041700000000002</v>
      </c>
      <c r="S85" s="65">
        <f t="shared" si="27"/>
        <v>54.025019999999998</v>
      </c>
      <c r="T85" s="64">
        <v>74</v>
      </c>
      <c r="U85" s="68">
        <f t="shared" si="23"/>
        <v>3.7</v>
      </c>
      <c r="V85" s="58"/>
      <c r="W85" s="58"/>
      <c r="X85" s="58">
        <f t="shared" si="28"/>
        <v>3.7</v>
      </c>
      <c r="Y85" s="58"/>
      <c r="Z85" s="65"/>
      <c r="AA85" s="71">
        <v>3.5</v>
      </c>
      <c r="AB85" s="33">
        <f t="shared" si="25"/>
        <v>1.7</v>
      </c>
      <c r="AC85" s="58"/>
      <c r="AD85" s="58"/>
      <c r="AE85" s="58">
        <f t="shared" si="29"/>
        <v>1.7</v>
      </c>
      <c r="AF85" s="59">
        <v>17</v>
      </c>
      <c r="AG85" s="59">
        <v>23</v>
      </c>
      <c r="AH85" s="59">
        <v>0</v>
      </c>
      <c r="AI85" s="58">
        <v>1.4782608699999999</v>
      </c>
      <c r="AJ85" s="58">
        <v>0</v>
      </c>
      <c r="AK85" s="58">
        <v>48.5</v>
      </c>
      <c r="AL85" s="58">
        <f t="shared" si="30"/>
        <v>48.5</v>
      </c>
      <c r="AM85" s="58">
        <f t="shared" si="31"/>
        <v>0.97</v>
      </c>
      <c r="AN85" s="58" t="s">
        <v>365</v>
      </c>
      <c r="AO85" s="58">
        <v>0.5</v>
      </c>
      <c r="AP85" s="58">
        <f t="shared" si="32"/>
        <v>1.47</v>
      </c>
      <c r="AQ85" s="58"/>
      <c r="AR85" s="58"/>
      <c r="AS85" s="22">
        <f t="shared" si="33"/>
        <v>2.9482608699999999</v>
      </c>
      <c r="AT85" s="73" t="s">
        <v>366</v>
      </c>
      <c r="AU85" s="58">
        <v>0.5</v>
      </c>
      <c r="AV85" s="59"/>
      <c r="AW85" s="58"/>
      <c r="AX85" s="58">
        <f t="shared" si="34"/>
        <v>0.5</v>
      </c>
      <c r="AY85" s="59"/>
      <c r="AZ85" s="58"/>
      <c r="BA85" s="58" t="s">
        <v>367</v>
      </c>
      <c r="BB85" s="58">
        <v>1.5</v>
      </c>
      <c r="BC85" s="58">
        <f t="shared" si="35"/>
        <v>2</v>
      </c>
      <c r="BD85" s="58"/>
      <c r="BE85" s="58"/>
      <c r="BF85" s="58"/>
      <c r="BG85" s="58"/>
      <c r="BH85" s="58">
        <f t="shared" si="36"/>
        <v>0</v>
      </c>
      <c r="BI85" s="72" t="s">
        <v>368</v>
      </c>
      <c r="BJ85" s="72" t="s">
        <v>368</v>
      </c>
      <c r="BK85" s="72">
        <v>1.75</v>
      </c>
      <c r="BL85" s="58"/>
      <c r="BM85" s="58"/>
      <c r="BN85" s="58"/>
      <c r="BO85" s="58"/>
      <c r="BP85" s="58">
        <f t="shared" si="37"/>
        <v>1.75</v>
      </c>
      <c r="BQ85" s="58">
        <f t="shared" si="38"/>
        <v>3.75</v>
      </c>
      <c r="BR85" s="58">
        <f t="shared" si="39"/>
        <v>72.466280870000006</v>
      </c>
      <c r="BS85" s="58">
        <f t="shared" si="44"/>
        <v>3</v>
      </c>
      <c r="BT85" s="58">
        <f t="shared" si="45"/>
        <v>5</v>
      </c>
      <c r="BU85" s="58">
        <f t="shared" si="43"/>
        <v>51</v>
      </c>
    </row>
    <row r="86" spans="1:73" ht="14">
      <c r="A86" s="50" t="s">
        <v>356</v>
      </c>
      <c r="B86" s="50" t="s">
        <v>369</v>
      </c>
      <c r="C86" s="53" t="s">
        <v>370</v>
      </c>
      <c r="D86" s="52">
        <v>5.3220000000000001</v>
      </c>
      <c r="E86" s="58" t="s">
        <v>108</v>
      </c>
      <c r="F86" s="58">
        <v>0.5</v>
      </c>
      <c r="G86" s="59"/>
      <c r="H86" s="58"/>
      <c r="I86" s="58"/>
      <c r="J86" s="58"/>
      <c r="K86" s="58"/>
      <c r="L86" s="58"/>
      <c r="M86" s="58"/>
      <c r="N86" s="58"/>
      <c r="O86" s="58">
        <f t="shared" si="40"/>
        <v>0.5</v>
      </c>
      <c r="P86" s="58">
        <f t="shared" si="26"/>
        <v>5.8220000000000001</v>
      </c>
      <c r="Q86" s="64" t="s">
        <v>91</v>
      </c>
      <c r="R86" s="58">
        <v>2.3270300000000002</v>
      </c>
      <c r="S86" s="65">
        <f t="shared" si="27"/>
        <v>43.962179999999996</v>
      </c>
      <c r="T86" s="64">
        <v>60</v>
      </c>
      <c r="U86" s="68">
        <f t="shared" si="23"/>
        <v>3</v>
      </c>
      <c r="V86" s="58"/>
      <c r="W86" s="58"/>
      <c r="X86" s="58">
        <f t="shared" si="28"/>
        <v>3</v>
      </c>
      <c r="Y86" s="58"/>
      <c r="Z86" s="65"/>
      <c r="AA86" s="71">
        <v>3.1</v>
      </c>
      <c r="AB86" s="33">
        <f t="shared" si="25"/>
        <v>1.62</v>
      </c>
      <c r="AC86" s="58"/>
      <c r="AD86" s="58"/>
      <c r="AE86" s="58">
        <f t="shared" si="29"/>
        <v>1.62</v>
      </c>
      <c r="AF86" s="59">
        <v>0</v>
      </c>
      <c r="AG86" s="59">
        <v>23</v>
      </c>
      <c r="AH86" s="59">
        <v>0</v>
      </c>
      <c r="AI86" s="58">
        <v>0</v>
      </c>
      <c r="AJ86" s="58">
        <v>0</v>
      </c>
      <c r="AK86" s="58">
        <v>70</v>
      </c>
      <c r="AL86" s="58">
        <f t="shared" si="30"/>
        <v>70</v>
      </c>
      <c r="AM86" s="58">
        <f t="shared" si="31"/>
        <v>1.4</v>
      </c>
      <c r="AN86" s="58"/>
      <c r="AO86" s="58"/>
      <c r="AP86" s="58">
        <f t="shared" si="32"/>
        <v>1.4</v>
      </c>
      <c r="AQ86" s="58"/>
      <c r="AR86" s="58"/>
      <c r="AS86" s="22">
        <f t="shared" si="33"/>
        <v>1.4</v>
      </c>
      <c r="AT86" s="73"/>
      <c r="AU86" s="58"/>
      <c r="AV86" s="59"/>
      <c r="AW86" s="58"/>
      <c r="AX86" s="58">
        <f t="shared" si="34"/>
        <v>0</v>
      </c>
      <c r="AY86" s="59"/>
      <c r="AZ86" s="58"/>
      <c r="BA86" s="58"/>
      <c r="BB86" s="58"/>
      <c r="BC86" s="58">
        <f t="shared" si="35"/>
        <v>0</v>
      </c>
      <c r="BD86" s="58"/>
      <c r="BE86" s="58"/>
      <c r="BF86" s="58"/>
      <c r="BG86" s="58"/>
      <c r="BH86" s="58">
        <f t="shared" si="36"/>
        <v>0</v>
      </c>
      <c r="BI86" s="72"/>
      <c r="BJ86" s="72"/>
      <c r="BK86" s="72"/>
      <c r="BL86" s="58"/>
      <c r="BM86" s="58"/>
      <c r="BN86" s="58"/>
      <c r="BO86" s="58"/>
      <c r="BP86" s="58">
        <f t="shared" si="37"/>
        <v>0</v>
      </c>
      <c r="BQ86" s="58">
        <f t="shared" si="38"/>
        <v>0</v>
      </c>
      <c r="BR86" s="58">
        <f t="shared" si="39"/>
        <v>55.804180000000002</v>
      </c>
      <c r="BS86" s="58">
        <f t="shared" si="44"/>
        <v>40</v>
      </c>
      <c r="BT86" s="58">
        <f t="shared" si="45"/>
        <v>39</v>
      </c>
      <c r="BU86" s="58">
        <f t="shared" si="43"/>
        <v>329</v>
      </c>
    </row>
    <row r="87" spans="1:73" ht="14">
      <c r="A87" s="50" t="s">
        <v>356</v>
      </c>
      <c r="B87" s="50" t="s">
        <v>371</v>
      </c>
      <c r="C87" s="53" t="s">
        <v>372</v>
      </c>
      <c r="D87" s="52">
        <v>5.9009999999999998</v>
      </c>
      <c r="E87" s="58" t="s">
        <v>108</v>
      </c>
      <c r="F87" s="58">
        <v>0.5</v>
      </c>
      <c r="G87" s="59"/>
      <c r="H87" s="58"/>
      <c r="I87" s="58"/>
      <c r="J87" s="58"/>
      <c r="K87" s="58"/>
      <c r="L87" s="58"/>
      <c r="M87" s="58"/>
      <c r="N87" s="58"/>
      <c r="O87" s="58">
        <f t="shared" si="40"/>
        <v>0.5</v>
      </c>
      <c r="P87" s="58">
        <f t="shared" si="26"/>
        <v>6.4009999999999998</v>
      </c>
      <c r="Q87" s="64" t="s">
        <v>91</v>
      </c>
      <c r="R87" s="58">
        <v>3.49</v>
      </c>
      <c r="S87" s="65">
        <f t="shared" si="27"/>
        <v>50.94</v>
      </c>
      <c r="T87" s="64">
        <v>73.5</v>
      </c>
      <c r="U87" s="68">
        <f t="shared" si="23"/>
        <v>3.6749999999999998</v>
      </c>
      <c r="V87" s="58"/>
      <c r="W87" s="58"/>
      <c r="X87" s="58">
        <f t="shared" si="28"/>
        <v>3.6749999999999998</v>
      </c>
      <c r="Y87" s="58"/>
      <c r="Z87" s="65"/>
      <c r="AA87" s="71">
        <v>3.633</v>
      </c>
      <c r="AB87" s="33">
        <f t="shared" si="25"/>
        <v>1.7265999999999999</v>
      </c>
      <c r="AC87" s="58"/>
      <c r="AD87" s="58"/>
      <c r="AE87" s="58">
        <f t="shared" si="29"/>
        <v>1.7265999999999999</v>
      </c>
      <c r="AF87" s="59">
        <v>8</v>
      </c>
      <c r="AG87" s="59">
        <v>23</v>
      </c>
      <c r="AH87" s="59">
        <v>0</v>
      </c>
      <c r="AI87" s="58">
        <v>0.69565217400000001</v>
      </c>
      <c r="AJ87" s="58">
        <v>0</v>
      </c>
      <c r="AK87" s="58">
        <v>29</v>
      </c>
      <c r="AL87" s="58">
        <f t="shared" si="30"/>
        <v>29</v>
      </c>
      <c r="AM87" s="58">
        <f t="shared" si="31"/>
        <v>0.57999999999999996</v>
      </c>
      <c r="AN87" s="58"/>
      <c r="AO87" s="58"/>
      <c r="AP87" s="58">
        <f t="shared" si="32"/>
        <v>0.57999999999999996</v>
      </c>
      <c r="AQ87" s="58" t="s">
        <v>206</v>
      </c>
      <c r="AR87" s="58">
        <v>0.3</v>
      </c>
      <c r="AS87" s="22">
        <f t="shared" si="33"/>
        <v>1.575652174</v>
      </c>
      <c r="AT87" s="73"/>
      <c r="AU87" s="58"/>
      <c r="AV87" s="59"/>
      <c r="AW87" s="58"/>
      <c r="AX87" s="58">
        <f t="shared" si="34"/>
        <v>0</v>
      </c>
      <c r="AY87" s="59"/>
      <c r="AZ87" s="58"/>
      <c r="BA87" s="58" t="s">
        <v>373</v>
      </c>
      <c r="BB87" s="58">
        <v>0</v>
      </c>
      <c r="BC87" s="58">
        <f t="shared" si="35"/>
        <v>0</v>
      </c>
      <c r="BD87" s="58"/>
      <c r="BE87" s="58"/>
      <c r="BF87" s="58"/>
      <c r="BG87" s="58"/>
      <c r="BH87" s="58">
        <f t="shared" si="36"/>
        <v>0</v>
      </c>
      <c r="BI87" s="72" t="s">
        <v>256</v>
      </c>
      <c r="BJ87" s="72" t="s">
        <v>256</v>
      </c>
      <c r="BK87" s="72">
        <v>2.5</v>
      </c>
      <c r="BL87" s="58" t="s">
        <v>374</v>
      </c>
      <c r="BM87" s="58">
        <v>0.25</v>
      </c>
      <c r="BN87" s="58"/>
      <c r="BO87" s="58"/>
      <c r="BP87" s="58">
        <f t="shared" si="37"/>
        <v>2.75</v>
      </c>
      <c r="BQ87" s="58">
        <f t="shared" si="38"/>
        <v>2.75</v>
      </c>
      <c r="BR87" s="58">
        <f t="shared" si="39"/>
        <v>67.068252173999994</v>
      </c>
      <c r="BS87" s="58">
        <f t="shared" si="44"/>
        <v>10</v>
      </c>
      <c r="BT87" s="58">
        <f t="shared" si="45"/>
        <v>14</v>
      </c>
      <c r="BU87" s="58">
        <f t="shared" si="43"/>
        <v>102</v>
      </c>
    </row>
    <row r="88" spans="1:73" ht="14">
      <c r="A88" s="50" t="s">
        <v>356</v>
      </c>
      <c r="B88" s="50" t="s">
        <v>375</v>
      </c>
      <c r="C88" s="53" t="s">
        <v>376</v>
      </c>
      <c r="D88" s="52">
        <v>5.3789999999999996</v>
      </c>
      <c r="E88" s="58" t="s">
        <v>108</v>
      </c>
      <c r="F88" s="58">
        <v>0.5</v>
      </c>
      <c r="G88" s="59"/>
      <c r="H88" s="58"/>
      <c r="I88" s="58"/>
      <c r="J88" s="58"/>
      <c r="K88" s="58"/>
      <c r="L88" s="58"/>
      <c r="M88" s="58"/>
      <c r="N88" s="58"/>
      <c r="O88" s="58">
        <f t="shared" si="40"/>
        <v>0.5</v>
      </c>
      <c r="P88" s="58">
        <f t="shared" si="26"/>
        <v>5.8789999999999996</v>
      </c>
      <c r="Q88" s="64" t="s">
        <v>91</v>
      </c>
      <c r="R88" s="58">
        <v>1.8569199999999999</v>
      </c>
      <c r="S88" s="65">
        <f t="shared" si="27"/>
        <v>41.14152</v>
      </c>
      <c r="T88" s="64">
        <v>80</v>
      </c>
      <c r="U88" s="68">
        <f t="shared" si="23"/>
        <v>4</v>
      </c>
      <c r="V88" s="58"/>
      <c r="W88" s="58"/>
      <c r="X88" s="58">
        <f t="shared" si="28"/>
        <v>4</v>
      </c>
      <c r="Y88" s="58"/>
      <c r="Z88" s="65"/>
      <c r="AA88" s="71">
        <v>3.5670000000000002</v>
      </c>
      <c r="AB88" s="33">
        <f t="shared" si="25"/>
        <v>1.7134</v>
      </c>
      <c r="AC88" s="58"/>
      <c r="AD88" s="58"/>
      <c r="AE88" s="58">
        <f t="shared" si="29"/>
        <v>1.7134</v>
      </c>
      <c r="AF88" s="59">
        <v>8</v>
      </c>
      <c r="AG88" s="59">
        <v>22</v>
      </c>
      <c r="AH88" s="59">
        <v>0</v>
      </c>
      <c r="AI88" s="58">
        <v>0.72727272700000001</v>
      </c>
      <c r="AJ88" s="58">
        <v>0</v>
      </c>
      <c r="AK88" s="58"/>
      <c r="AL88" s="58">
        <f t="shared" si="30"/>
        <v>0</v>
      </c>
      <c r="AM88" s="58">
        <f t="shared" si="31"/>
        <v>0</v>
      </c>
      <c r="AN88" s="58"/>
      <c r="AO88" s="58"/>
      <c r="AP88" s="58">
        <f t="shared" si="32"/>
        <v>0</v>
      </c>
      <c r="AQ88" s="58"/>
      <c r="AR88" s="58"/>
      <c r="AS88" s="22">
        <f t="shared" si="33"/>
        <v>0.72727272700000001</v>
      </c>
      <c r="AT88" s="73"/>
      <c r="AU88" s="58"/>
      <c r="AV88" s="59"/>
      <c r="AW88" s="58"/>
      <c r="AX88" s="58">
        <f t="shared" si="34"/>
        <v>0</v>
      </c>
      <c r="AY88" s="59"/>
      <c r="AZ88" s="58"/>
      <c r="BA88" s="58"/>
      <c r="BB88" s="58"/>
      <c r="BC88" s="58">
        <f t="shared" si="35"/>
        <v>0</v>
      </c>
      <c r="BD88" s="58"/>
      <c r="BE88" s="58"/>
      <c r="BF88" s="58"/>
      <c r="BG88" s="58"/>
      <c r="BH88" s="58">
        <f t="shared" si="36"/>
        <v>0</v>
      </c>
      <c r="BI88" s="72" t="s">
        <v>130</v>
      </c>
      <c r="BJ88" s="72" t="s">
        <v>130</v>
      </c>
      <c r="BK88" s="72">
        <v>1</v>
      </c>
      <c r="BL88" s="58"/>
      <c r="BM88" s="58"/>
      <c r="BN88" s="58"/>
      <c r="BO88" s="58"/>
      <c r="BP88" s="58">
        <f t="shared" si="37"/>
        <v>1</v>
      </c>
      <c r="BQ88" s="58">
        <f t="shared" si="38"/>
        <v>1</v>
      </c>
      <c r="BR88" s="58">
        <f t="shared" si="39"/>
        <v>54.461192726999997</v>
      </c>
      <c r="BS88" s="58">
        <f t="shared" si="44"/>
        <v>49</v>
      </c>
      <c r="BT88" s="58">
        <f t="shared" si="45"/>
        <v>44</v>
      </c>
      <c r="BU88" s="58">
        <f t="shared" si="43"/>
        <v>360</v>
      </c>
    </row>
    <row r="89" spans="1:73" ht="14">
      <c r="A89" s="50" t="s">
        <v>356</v>
      </c>
      <c r="B89" s="50" t="s">
        <v>377</v>
      </c>
      <c r="C89" s="53" t="s">
        <v>378</v>
      </c>
      <c r="D89" s="52">
        <v>5.5540000000000003</v>
      </c>
      <c r="E89" s="58" t="s">
        <v>108</v>
      </c>
      <c r="F89" s="58">
        <v>0.5</v>
      </c>
      <c r="G89" s="59"/>
      <c r="H89" s="58"/>
      <c r="I89" s="58"/>
      <c r="J89" s="58"/>
      <c r="K89" s="58"/>
      <c r="L89" s="58"/>
      <c r="M89" s="58"/>
      <c r="N89" s="58"/>
      <c r="O89" s="58">
        <f t="shared" si="40"/>
        <v>0.5</v>
      </c>
      <c r="P89" s="58">
        <f t="shared" si="26"/>
        <v>6.0540000000000003</v>
      </c>
      <c r="Q89" s="64" t="s">
        <v>91</v>
      </c>
      <c r="R89" s="58">
        <v>2.6230799999999999</v>
      </c>
      <c r="S89" s="65">
        <f t="shared" si="27"/>
        <v>45.738480000000003</v>
      </c>
      <c r="T89" s="64">
        <v>81.5</v>
      </c>
      <c r="U89" s="68">
        <f t="shared" si="23"/>
        <v>4.0750000000000002</v>
      </c>
      <c r="V89" s="58"/>
      <c r="W89" s="58"/>
      <c r="X89" s="58">
        <f t="shared" si="28"/>
        <v>4.0750000000000002</v>
      </c>
      <c r="Y89" s="58"/>
      <c r="Z89" s="65"/>
      <c r="AA89" s="71">
        <v>3.5</v>
      </c>
      <c r="AB89" s="33">
        <f t="shared" si="25"/>
        <v>1.7</v>
      </c>
      <c r="AC89" s="58"/>
      <c r="AD89" s="58"/>
      <c r="AE89" s="58">
        <f t="shared" si="29"/>
        <v>1.7</v>
      </c>
      <c r="AF89" s="59">
        <v>17</v>
      </c>
      <c r="AG89" s="59">
        <v>23</v>
      </c>
      <c r="AH89" s="59">
        <v>0</v>
      </c>
      <c r="AI89" s="58">
        <v>1.4782608699999999</v>
      </c>
      <c r="AJ89" s="58">
        <v>0</v>
      </c>
      <c r="AK89" s="58"/>
      <c r="AL89" s="58">
        <f t="shared" si="30"/>
        <v>0</v>
      </c>
      <c r="AM89" s="58">
        <f t="shared" si="31"/>
        <v>0</v>
      </c>
      <c r="AN89" s="58"/>
      <c r="AO89" s="58"/>
      <c r="AP89" s="58">
        <f t="shared" si="32"/>
        <v>0</v>
      </c>
      <c r="AQ89" s="58" t="s">
        <v>206</v>
      </c>
      <c r="AR89" s="58">
        <v>0.3</v>
      </c>
      <c r="AS89" s="22">
        <f t="shared" si="33"/>
        <v>1.77826087</v>
      </c>
      <c r="AT89" s="73"/>
      <c r="AU89" s="58"/>
      <c r="AV89" s="59"/>
      <c r="AW89" s="58"/>
      <c r="AX89" s="58">
        <f t="shared" si="34"/>
        <v>0</v>
      </c>
      <c r="AY89" s="59"/>
      <c r="AZ89" s="58"/>
      <c r="BA89" s="58"/>
      <c r="BB89" s="58"/>
      <c r="BC89" s="58">
        <f t="shared" si="35"/>
        <v>0</v>
      </c>
      <c r="BD89" s="58"/>
      <c r="BE89" s="58"/>
      <c r="BF89" s="58"/>
      <c r="BG89" s="58"/>
      <c r="BH89" s="58">
        <f t="shared" si="36"/>
        <v>0</v>
      </c>
      <c r="BI89" s="72"/>
      <c r="BJ89" s="72"/>
      <c r="BK89" s="72"/>
      <c r="BL89" s="58"/>
      <c r="BM89" s="58"/>
      <c r="BN89" s="58"/>
      <c r="BO89" s="58"/>
      <c r="BP89" s="58">
        <f t="shared" si="37"/>
        <v>0</v>
      </c>
      <c r="BQ89" s="58">
        <f t="shared" si="38"/>
        <v>0</v>
      </c>
      <c r="BR89" s="58">
        <f t="shared" si="39"/>
        <v>59.34574087</v>
      </c>
      <c r="BS89" s="58">
        <f t="shared" si="44"/>
        <v>30</v>
      </c>
      <c r="BT89" s="58">
        <f t="shared" si="45"/>
        <v>27</v>
      </c>
      <c r="BU89" s="58">
        <f t="shared" si="43"/>
        <v>234</v>
      </c>
    </row>
    <row r="90" spans="1:73" ht="14">
      <c r="A90" s="50" t="s">
        <v>356</v>
      </c>
      <c r="B90" s="50" t="s">
        <v>379</v>
      </c>
      <c r="C90" s="53" t="s">
        <v>380</v>
      </c>
      <c r="D90" s="52">
        <v>5.6849999999999996</v>
      </c>
      <c r="E90" s="58" t="s">
        <v>108</v>
      </c>
      <c r="F90" s="58">
        <v>0.5</v>
      </c>
      <c r="G90" s="59"/>
      <c r="H90" s="58"/>
      <c r="I90" s="58"/>
      <c r="J90" s="58"/>
      <c r="K90" s="58"/>
      <c r="L90" s="58"/>
      <c r="M90" s="58"/>
      <c r="N90" s="58"/>
      <c r="O90" s="58">
        <f t="shared" si="40"/>
        <v>0.5</v>
      </c>
      <c r="P90" s="58">
        <f t="shared" si="26"/>
        <v>6.1849999999999996</v>
      </c>
      <c r="Q90" s="64" t="s">
        <v>91</v>
      </c>
      <c r="R90" s="58">
        <v>3.3208299999999999</v>
      </c>
      <c r="S90" s="65">
        <f t="shared" si="27"/>
        <v>49.924979999999998</v>
      </c>
      <c r="T90" s="64">
        <v>80</v>
      </c>
      <c r="U90" s="68">
        <f t="shared" si="23"/>
        <v>4</v>
      </c>
      <c r="V90" s="58"/>
      <c r="W90" s="58"/>
      <c r="X90" s="58">
        <f t="shared" si="28"/>
        <v>4</v>
      </c>
      <c r="Y90" s="58"/>
      <c r="Z90" s="65"/>
      <c r="AA90" s="71">
        <v>0</v>
      </c>
      <c r="AB90" s="33">
        <f t="shared" si="25"/>
        <v>1</v>
      </c>
      <c r="AC90" s="58"/>
      <c r="AD90" s="58"/>
      <c r="AE90" s="58">
        <f t="shared" si="29"/>
        <v>1</v>
      </c>
      <c r="AF90" s="59">
        <v>8</v>
      </c>
      <c r="AG90" s="59">
        <v>23</v>
      </c>
      <c r="AH90" s="59">
        <v>0</v>
      </c>
      <c r="AI90" s="58">
        <v>0.69565217400000001</v>
      </c>
      <c r="AJ90" s="58">
        <v>0</v>
      </c>
      <c r="AK90" s="58">
        <v>15</v>
      </c>
      <c r="AL90" s="58">
        <f t="shared" si="30"/>
        <v>15</v>
      </c>
      <c r="AM90" s="58">
        <f t="shared" si="31"/>
        <v>0.3</v>
      </c>
      <c r="AN90" s="58"/>
      <c r="AO90" s="58"/>
      <c r="AP90" s="58">
        <f t="shared" si="32"/>
        <v>0.3</v>
      </c>
      <c r="AQ90" s="58"/>
      <c r="AR90" s="58"/>
      <c r="AS90" s="22">
        <f t="shared" si="33"/>
        <v>0.99565217399999995</v>
      </c>
      <c r="AT90" s="73"/>
      <c r="AU90" s="58"/>
      <c r="AV90" s="59"/>
      <c r="AW90" s="58"/>
      <c r="AX90" s="58">
        <f t="shared" si="34"/>
        <v>0</v>
      </c>
      <c r="AY90" s="59" t="s">
        <v>381</v>
      </c>
      <c r="AZ90" s="58">
        <v>0.2</v>
      </c>
      <c r="BA90" s="58"/>
      <c r="BB90" s="58"/>
      <c r="BC90" s="58">
        <f t="shared" si="35"/>
        <v>0.2</v>
      </c>
      <c r="BD90" s="58"/>
      <c r="BE90" s="58"/>
      <c r="BF90" s="58"/>
      <c r="BG90" s="58"/>
      <c r="BH90" s="58">
        <f t="shared" si="36"/>
        <v>0</v>
      </c>
      <c r="BI90" s="72"/>
      <c r="BJ90" s="72"/>
      <c r="BK90" s="72"/>
      <c r="BL90" s="58"/>
      <c r="BM90" s="58"/>
      <c r="BN90" s="58"/>
      <c r="BO90" s="58"/>
      <c r="BP90" s="58">
        <f t="shared" si="37"/>
        <v>0</v>
      </c>
      <c r="BQ90" s="58">
        <f t="shared" si="38"/>
        <v>0.2</v>
      </c>
      <c r="BR90" s="58">
        <f t="shared" si="39"/>
        <v>62.305632174000003</v>
      </c>
      <c r="BS90" s="58">
        <f t="shared" si="44"/>
        <v>18</v>
      </c>
      <c r="BT90" s="58">
        <f t="shared" si="45"/>
        <v>22</v>
      </c>
      <c r="BU90" s="58">
        <f t="shared" si="43"/>
        <v>166</v>
      </c>
    </row>
    <row r="91" spans="1:73" ht="14">
      <c r="A91" s="50" t="s">
        <v>356</v>
      </c>
      <c r="B91" s="50" t="s">
        <v>382</v>
      </c>
      <c r="C91" s="53" t="s">
        <v>383</v>
      </c>
      <c r="D91" s="52">
        <v>5.7729999999999997</v>
      </c>
      <c r="E91" s="58" t="s">
        <v>108</v>
      </c>
      <c r="F91" s="58">
        <v>0.5</v>
      </c>
      <c r="G91" s="59"/>
      <c r="H91" s="58"/>
      <c r="I91" s="58"/>
      <c r="J91" s="58"/>
      <c r="K91" s="58"/>
      <c r="L91" s="58"/>
      <c r="M91" s="58"/>
      <c r="N91" s="58"/>
      <c r="O91" s="58">
        <f t="shared" si="40"/>
        <v>0.5</v>
      </c>
      <c r="P91" s="58">
        <f t="shared" si="26"/>
        <v>6.2729999999999997</v>
      </c>
      <c r="Q91" s="64" t="s">
        <v>91</v>
      </c>
      <c r="R91" s="58">
        <v>4.0189199999999996</v>
      </c>
      <c r="S91" s="65">
        <f t="shared" si="27"/>
        <v>54.113520000000001</v>
      </c>
      <c r="T91" s="64">
        <v>79.5</v>
      </c>
      <c r="U91" s="68">
        <f t="shared" si="23"/>
        <v>3.9750000000000001</v>
      </c>
      <c r="V91" s="58"/>
      <c r="W91" s="58"/>
      <c r="X91" s="58">
        <f t="shared" si="28"/>
        <v>3.9750000000000001</v>
      </c>
      <c r="Y91" s="58"/>
      <c r="Z91" s="65"/>
      <c r="AA91" s="71">
        <v>3.55</v>
      </c>
      <c r="AB91" s="33">
        <f t="shared" si="25"/>
        <v>1.71</v>
      </c>
      <c r="AC91" s="58"/>
      <c r="AD91" s="58"/>
      <c r="AE91" s="58">
        <f t="shared" si="29"/>
        <v>1.71</v>
      </c>
      <c r="AF91" s="59">
        <v>16</v>
      </c>
      <c r="AG91" s="59">
        <v>23</v>
      </c>
      <c r="AH91" s="59">
        <v>0</v>
      </c>
      <c r="AI91" s="58">
        <v>1.391304348</v>
      </c>
      <c r="AJ91" s="58">
        <v>0</v>
      </c>
      <c r="AK91" s="58">
        <v>112</v>
      </c>
      <c r="AL91" s="58">
        <f t="shared" si="30"/>
        <v>112</v>
      </c>
      <c r="AM91" s="58">
        <f t="shared" si="31"/>
        <v>2</v>
      </c>
      <c r="AN91" s="58"/>
      <c r="AO91" s="58"/>
      <c r="AP91" s="58">
        <f t="shared" si="32"/>
        <v>2</v>
      </c>
      <c r="AQ91" s="58" t="s">
        <v>281</v>
      </c>
      <c r="AR91" s="58">
        <v>0.2</v>
      </c>
      <c r="AS91" s="22">
        <f t="shared" si="33"/>
        <v>3.591304348</v>
      </c>
      <c r="AT91" s="73" t="s">
        <v>384</v>
      </c>
      <c r="AU91" s="58">
        <v>0.4</v>
      </c>
      <c r="AV91" s="59"/>
      <c r="AW91" s="58"/>
      <c r="AX91" s="58">
        <f t="shared" si="34"/>
        <v>0.4</v>
      </c>
      <c r="AY91" s="59" t="s">
        <v>385</v>
      </c>
      <c r="AZ91" s="58">
        <v>0.1</v>
      </c>
      <c r="BA91" s="58" t="s">
        <v>386</v>
      </c>
      <c r="BB91" s="58">
        <v>2.5</v>
      </c>
      <c r="BC91" s="58">
        <f t="shared" si="35"/>
        <v>3</v>
      </c>
      <c r="BD91" s="58"/>
      <c r="BE91" s="58"/>
      <c r="BF91" s="58"/>
      <c r="BG91" s="58"/>
      <c r="BH91" s="58">
        <f t="shared" si="36"/>
        <v>0</v>
      </c>
      <c r="BI91" s="72" t="s">
        <v>387</v>
      </c>
      <c r="BJ91" s="72" t="s">
        <v>387</v>
      </c>
      <c r="BK91" s="72">
        <v>1.2</v>
      </c>
      <c r="BL91" s="58"/>
      <c r="BM91" s="58"/>
      <c r="BN91" s="58"/>
      <c r="BO91" s="58"/>
      <c r="BP91" s="58">
        <f t="shared" si="37"/>
        <v>1.2</v>
      </c>
      <c r="BQ91" s="58">
        <f t="shared" si="38"/>
        <v>4.2</v>
      </c>
      <c r="BR91" s="58">
        <f t="shared" si="39"/>
        <v>73.862824348000004</v>
      </c>
      <c r="BS91" s="58">
        <f t="shared" si="44"/>
        <v>2</v>
      </c>
      <c r="BT91" s="58">
        <f t="shared" si="45"/>
        <v>2</v>
      </c>
      <c r="BU91" s="58">
        <f t="shared" si="43"/>
        <v>41</v>
      </c>
    </row>
    <row r="92" spans="1:73" ht="14">
      <c r="A92" s="50" t="s">
        <v>356</v>
      </c>
      <c r="B92" s="50" t="s">
        <v>388</v>
      </c>
      <c r="C92" s="53" t="s">
        <v>389</v>
      </c>
      <c r="D92" s="52">
        <v>5.6760000000000002</v>
      </c>
      <c r="E92" s="58" t="s">
        <v>108</v>
      </c>
      <c r="F92" s="58">
        <v>0.5</v>
      </c>
      <c r="G92" s="59"/>
      <c r="H92" s="58"/>
      <c r="I92" s="58"/>
      <c r="J92" s="58"/>
      <c r="K92" s="58"/>
      <c r="L92" s="58"/>
      <c r="M92" s="58"/>
      <c r="N92" s="58"/>
      <c r="O92" s="58">
        <f t="shared" si="40"/>
        <v>0.5</v>
      </c>
      <c r="P92" s="58">
        <f t="shared" si="26"/>
        <v>6.1760000000000002</v>
      </c>
      <c r="Q92" s="64" t="s">
        <v>91</v>
      </c>
      <c r="R92" s="58">
        <v>3.4770300000000001</v>
      </c>
      <c r="S92" s="65">
        <f t="shared" si="27"/>
        <v>50.862180000000002</v>
      </c>
      <c r="T92" s="64">
        <v>60</v>
      </c>
      <c r="U92" s="68">
        <f t="shared" si="23"/>
        <v>3</v>
      </c>
      <c r="V92" s="58"/>
      <c r="W92" s="58"/>
      <c r="X92" s="58">
        <f t="shared" si="28"/>
        <v>3</v>
      </c>
      <c r="Y92" s="58"/>
      <c r="Z92" s="65"/>
      <c r="AA92" s="71">
        <v>3.9</v>
      </c>
      <c r="AB92" s="33">
        <f t="shared" si="25"/>
        <v>1.78</v>
      </c>
      <c r="AC92" s="58"/>
      <c r="AD92" s="58"/>
      <c r="AE92" s="58">
        <f t="shared" si="29"/>
        <v>1.78</v>
      </c>
      <c r="AF92" s="59">
        <v>1</v>
      </c>
      <c r="AG92" s="59">
        <v>23</v>
      </c>
      <c r="AH92" s="59">
        <v>0</v>
      </c>
      <c r="AI92" s="58">
        <v>8.6956521999999994E-2</v>
      </c>
      <c r="AJ92" s="58">
        <v>0</v>
      </c>
      <c r="AK92" s="58"/>
      <c r="AL92" s="58">
        <f t="shared" si="30"/>
        <v>0</v>
      </c>
      <c r="AM92" s="58">
        <f t="shared" si="31"/>
        <v>0</v>
      </c>
      <c r="AN92" s="58"/>
      <c r="AO92" s="58"/>
      <c r="AP92" s="58">
        <f t="shared" si="32"/>
        <v>0</v>
      </c>
      <c r="AQ92" s="58"/>
      <c r="AR92" s="58"/>
      <c r="AS92" s="22">
        <f t="shared" si="33"/>
        <v>8.6956521999999994E-2</v>
      </c>
      <c r="AT92" s="73"/>
      <c r="AU92" s="58"/>
      <c r="AV92" s="59"/>
      <c r="AW92" s="58"/>
      <c r="AX92" s="58">
        <f t="shared" si="34"/>
        <v>0</v>
      </c>
      <c r="AY92" s="59"/>
      <c r="AZ92" s="58"/>
      <c r="BA92" s="58"/>
      <c r="BB92" s="58"/>
      <c r="BC92" s="58">
        <f t="shared" si="35"/>
        <v>0</v>
      </c>
      <c r="BD92" s="58"/>
      <c r="BE92" s="58"/>
      <c r="BF92" s="58"/>
      <c r="BG92" s="58"/>
      <c r="BH92" s="58">
        <f t="shared" si="36"/>
        <v>0</v>
      </c>
      <c r="BI92" s="72"/>
      <c r="BJ92" s="72"/>
      <c r="BK92" s="72"/>
      <c r="BL92" s="58"/>
      <c r="BM92" s="58"/>
      <c r="BN92" s="58"/>
      <c r="BO92" s="58"/>
      <c r="BP92" s="58">
        <f t="shared" si="37"/>
        <v>0</v>
      </c>
      <c r="BQ92" s="58">
        <f t="shared" si="38"/>
        <v>0</v>
      </c>
      <c r="BR92" s="58">
        <f t="shared" si="39"/>
        <v>61.905136521999999</v>
      </c>
      <c r="BS92" s="58">
        <f t="shared" si="44"/>
        <v>11</v>
      </c>
      <c r="BT92" s="58">
        <f t="shared" si="45"/>
        <v>24</v>
      </c>
      <c r="BU92" s="58">
        <f t="shared" si="43"/>
        <v>176</v>
      </c>
    </row>
    <row r="93" spans="1:73" ht="16.5" customHeight="1">
      <c r="A93" s="50" t="s">
        <v>356</v>
      </c>
      <c r="B93" s="50" t="s">
        <v>390</v>
      </c>
      <c r="C93" s="53" t="s">
        <v>391</v>
      </c>
      <c r="D93" s="52">
        <v>5.4829999999999997</v>
      </c>
      <c r="E93" s="58" t="s">
        <v>108</v>
      </c>
      <c r="F93" s="58">
        <v>0.5</v>
      </c>
      <c r="G93" s="59"/>
      <c r="H93" s="58"/>
      <c r="I93" s="58"/>
      <c r="J93" s="58"/>
      <c r="K93" s="58"/>
      <c r="L93" s="58"/>
      <c r="M93" s="58"/>
      <c r="N93" s="58"/>
      <c r="O93" s="58">
        <f t="shared" si="40"/>
        <v>0.5</v>
      </c>
      <c r="P93" s="58">
        <f t="shared" si="26"/>
        <v>5.9829999999999997</v>
      </c>
      <c r="Q93" s="64" t="s">
        <v>91</v>
      </c>
      <c r="R93" s="58">
        <v>3.0171899999999998</v>
      </c>
      <c r="S93" s="65">
        <f t="shared" si="27"/>
        <v>48.103140000000003</v>
      </c>
      <c r="T93" s="64">
        <v>74</v>
      </c>
      <c r="U93" s="68">
        <f t="shared" si="23"/>
        <v>3.7</v>
      </c>
      <c r="V93" s="58"/>
      <c r="W93" s="58"/>
      <c r="X93" s="58">
        <f t="shared" si="28"/>
        <v>3.7</v>
      </c>
      <c r="Y93" s="58"/>
      <c r="Z93" s="65"/>
      <c r="AA93" s="71">
        <v>3.5</v>
      </c>
      <c r="AB93" s="33">
        <f t="shared" si="25"/>
        <v>1.7</v>
      </c>
      <c r="AC93" s="58"/>
      <c r="AD93" s="58"/>
      <c r="AE93" s="58">
        <f t="shared" si="29"/>
        <v>1.7</v>
      </c>
      <c r="AF93" s="59">
        <v>5</v>
      </c>
      <c r="AG93" s="59">
        <v>23</v>
      </c>
      <c r="AH93" s="59">
        <v>0</v>
      </c>
      <c r="AI93" s="58">
        <v>0.43478260899999999</v>
      </c>
      <c r="AJ93" s="58">
        <v>0</v>
      </c>
      <c r="AK93" s="58"/>
      <c r="AL93" s="58">
        <f t="shared" si="30"/>
        <v>0</v>
      </c>
      <c r="AM93" s="58">
        <f t="shared" si="31"/>
        <v>0</v>
      </c>
      <c r="AN93" s="58"/>
      <c r="AO93" s="58"/>
      <c r="AP93" s="58">
        <f t="shared" si="32"/>
        <v>0</v>
      </c>
      <c r="AQ93" s="58"/>
      <c r="AR93" s="58"/>
      <c r="AS93" s="22">
        <f t="shared" si="33"/>
        <v>0.43478260899999999</v>
      </c>
      <c r="AT93" s="73"/>
      <c r="AU93" s="58"/>
      <c r="AV93" s="59"/>
      <c r="AW93" s="58"/>
      <c r="AX93" s="58">
        <f t="shared" si="34"/>
        <v>0</v>
      </c>
      <c r="AY93" s="59"/>
      <c r="AZ93" s="58"/>
      <c r="BA93" s="58"/>
      <c r="BB93" s="58"/>
      <c r="BC93" s="58">
        <f t="shared" si="35"/>
        <v>0</v>
      </c>
      <c r="BD93" s="58"/>
      <c r="BE93" s="58"/>
      <c r="BF93" s="58"/>
      <c r="BG93" s="58"/>
      <c r="BH93" s="58">
        <f t="shared" si="36"/>
        <v>0</v>
      </c>
      <c r="BI93" s="72"/>
      <c r="BJ93" s="72"/>
      <c r="BK93" s="72"/>
      <c r="BL93" s="58"/>
      <c r="BM93" s="58"/>
      <c r="BN93" s="58"/>
      <c r="BO93" s="58"/>
      <c r="BP93" s="58">
        <f t="shared" si="37"/>
        <v>0</v>
      </c>
      <c r="BQ93" s="58">
        <f t="shared" si="38"/>
        <v>0</v>
      </c>
      <c r="BR93" s="58">
        <f t="shared" si="39"/>
        <v>59.920922609000002</v>
      </c>
      <c r="BS93" s="58">
        <f t="shared" si="44"/>
        <v>22</v>
      </c>
      <c r="BT93" s="58">
        <f t="shared" si="45"/>
        <v>26</v>
      </c>
      <c r="BU93" s="58">
        <f t="shared" si="43"/>
        <v>217</v>
      </c>
    </row>
    <row r="94" spans="1:73" ht="14">
      <c r="A94" s="50" t="s">
        <v>356</v>
      </c>
      <c r="B94" s="50" t="s">
        <v>392</v>
      </c>
      <c r="C94" s="53" t="s">
        <v>393</v>
      </c>
      <c r="D94" s="52">
        <v>5.7050000000000001</v>
      </c>
      <c r="E94" s="58" t="s">
        <v>108</v>
      </c>
      <c r="F94" s="58">
        <v>0.5</v>
      </c>
      <c r="G94" s="59"/>
      <c r="H94" s="58"/>
      <c r="I94" s="58" t="s">
        <v>394</v>
      </c>
      <c r="J94" s="58">
        <v>0.2</v>
      </c>
      <c r="K94" s="58"/>
      <c r="L94" s="58"/>
      <c r="M94" s="58"/>
      <c r="N94" s="58"/>
      <c r="O94" s="58">
        <f t="shared" si="40"/>
        <v>0.7</v>
      </c>
      <c r="P94" s="58">
        <f t="shared" si="26"/>
        <v>6.4050000000000002</v>
      </c>
      <c r="Q94" s="64" t="s">
        <v>91</v>
      </c>
      <c r="R94" s="58">
        <v>3.7214299999999998</v>
      </c>
      <c r="S94" s="65">
        <f t="shared" si="27"/>
        <v>52.328580000000002</v>
      </c>
      <c r="T94" s="64">
        <v>95</v>
      </c>
      <c r="U94" s="68">
        <f t="shared" si="23"/>
        <v>4.75</v>
      </c>
      <c r="V94" s="58"/>
      <c r="W94" s="58"/>
      <c r="X94" s="58">
        <f t="shared" si="28"/>
        <v>4.75</v>
      </c>
      <c r="Y94" s="58"/>
      <c r="Z94" s="65"/>
      <c r="AA94" s="71">
        <v>4.3</v>
      </c>
      <c r="AB94" s="33">
        <f t="shared" si="25"/>
        <v>1.86</v>
      </c>
      <c r="AC94" s="58"/>
      <c r="AD94" s="58"/>
      <c r="AE94" s="58">
        <f t="shared" si="29"/>
        <v>1.86</v>
      </c>
      <c r="AF94" s="59">
        <v>12</v>
      </c>
      <c r="AG94" s="59">
        <v>22</v>
      </c>
      <c r="AH94" s="59">
        <v>0</v>
      </c>
      <c r="AI94" s="58">
        <v>1.0909090910000001</v>
      </c>
      <c r="AJ94" s="58">
        <v>0</v>
      </c>
      <c r="AK94" s="58">
        <v>66</v>
      </c>
      <c r="AL94" s="58">
        <f t="shared" si="30"/>
        <v>66</v>
      </c>
      <c r="AM94" s="58">
        <f t="shared" si="31"/>
        <v>1.32</v>
      </c>
      <c r="AN94" s="58" t="s">
        <v>395</v>
      </c>
      <c r="AO94" s="58">
        <v>0.75</v>
      </c>
      <c r="AP94" s="58">
        <f t="shared" si="32"/>
        <v>2.0699999999999998</v>
      </c>
      <c r="AQ94" s="72" t="s">
        <v>206</v>
      </c>
      <c r="AR94" s="72">
        <v>0.3</v>
      </c>
      <c r="AS94" s="22">
        <f t="shared" si="33"/>
        <v>3.460909091</v>
      </c>
      <c r="AT94" s="73" t="s">
        <v>396</v>
      </c>
      <c r="AU94" s="58">
        <v>0.5</v>
      </c>
      <c r="AV94" s="59"/>
      <c r="AW94" s="58"/>
      <c r="AX94" s="58">
        <f t="shared" si="34"/>
        <v>0.5</v>
      </c>
      <c r="AY94" s="59"/>
      <c r="AZ94" s="58"/>
      <c r="BA94" s="58" t="s">
        <v>397</v>
      </c>
      <c r="BB94" s="58">
        <v>1.5</v>
      </c>
      <c r="BC94" s="58">
        <f t="shared" si="35"/>
        <v>2</v>
      </c>
      <c r="BD94" s="58"/>
      <c r="BE94" s="58"/>
      <c r="BF94" s="58"/>
      <c r="BG94" s="58"/>
      <c r="BH94" s="58">
        <f t="shared" si="36"/>
        <v>0</v>
      </c>
      <c r="BI94" s="72" t="s">
        <v>398</v>
      </c>
      <c r="BJ94" s="72" t="s">
        <v>398</v>
      </c>
      <c r="BK94" s="72">
        <v>2.5</v>
      </c>
      <c r="BL94" s="58"/>
      <c r="BM94" s="58"/>
      <c r="BN94" s="58"/>
      <c r="BO94" s="58"/>
      <c r="BP94" s="58">
        <f t="shared" si="37"/>
        <v>2.5</v>
      </c>
      <c r="BQ94" s="58">
        <f t="shared" si="38"/>
        <v>4.5</v>
      </c>
      <c r="BR94" s="58">
        <f t="shared" si="39"/>
        <v>73.304489090999994</v>
      </c>
      <c r="BS94" s="58">
        <f t="shared" si="44"/>
        <v>4</v>
      </c>
      <c r="BT94" s="58">
        <f t="shared" si="45"/>
        <v>4</v>
      </c>
      <c r="BU94" s="58">
        <f t="shared" si="43"/>
        <v>47</v>
      </c>
    </row>
    <row r="95" spans="1:73" ht="14">
      <c r="A95" s="50" t="s">
        <v>356</v>
      </c>
      <c r="B95" s="50" t="s">
        <v>399</v>
      </c>
      <c r="C95" s="53" t="s">
        <v>400</v>
      </c>
      <c r="D95" s="52">
        <v>5.3479999999999999</v>
      </c>
      <c r="E95" s="58" t="s">
        <v>108</v>
      </c>
      <c r="F95" s="58">
        <v>0.5</v>
      </c>
      <c r="G95" s="59"/>
      <c r="H95" s="58"/>
      <c r="I95" s="62"/>
      <c r="J95" s="58"/>
      <c r="K95" s="58"/>
      <c r="L95" s="58"/>
      <c r="M95" s="58"/>
      <c r="N95" s="58"/>
      <c r="O95" s="58">
        <f t="shared" si="40"/>
        <v>0.5</v>
      </c>
      <c r="P95" s="58">
        <f t="shared" si="26"/>
        <v>5.8479999999999999</v>
      </c>
      <c r="Q95" s="64" t="s">
        <v>91</v>
      </c>
      <c r="R95" s="58">
        <v>3.7155800000000001</v>
      </c>
      <c r="S95" s="65">
        <f t="shared" si="27"/>
        <v>52.293480000000002</v>
      </c>
      <c r="T95" s="64">
        <v>65</v>
      </c>
      <c r="U95" s="68">
        <f t="shared" si="23"/>
        <v>3.25</v>
      </c>
      <c r="V95" s="58"/>
      <c r="W95" s="58"/>
      <c r="X95" s="58">
        <f t="shared" si="28"/>
        <v>3.25</v>
      </c>
      <c r="Y95" s="58"/>
      <c r="Z95" s="65"/>
      <c r="AA95" s="71">
        <v>4.25</v>
      </c>
      <c r="AB95" s="33">
        <f t="shared" si="25"/>
        <v>1.85</v>
      </c>
      <c r="AC95" s="58"/>
      <c r="AD95" s="58"/>
      <c r="AE95" s="58">
        <f t="shared" si="29"/>
        <v>1.85</v>
      </c>
      <c r="AF95" s="59">
        <v>16</v>
      </c>
      <c r="AG95" s="59">
        <v>23</v>
      </c>
      <c r="AH95" s="59">
        <v>0</v>
      </c>
      <c r="AI95" s="58">
        <v>1.391304348</v>
      </c>
      <c r="AJ95" s="58">
        <v>0</v>
      </c>
      <c r="AK95" s="58">
        <v>96.5</v>
      </c>
      <c r="AL95" s="58">
        <f t="shared" si="30"/>
        <v>96.5</v>
      </c>
      <c r="AM95" s="58">
        <f t="shared" si="31"/>
        <v>1.93</v>
      </c>
      <c r="AN95" s="58" t="s">
        <v>401</v>
      </c>
      <c r="AO95" s="58">
        <v>1.25</v>
      </c>
      <c r="AP95" s="58">
        <f t="shared" si="32"/>
        <v>3.18</v>
      </c>
      <c r="AQ95" s="58" t="s">
        <v>402</v>
      </c>
      <c r="AR95" s="58">
        <v>0.3</v>
      </c>
      <c r="AS95" s="22">
        <f t="shared" si="33"/>
        <v>4.8713043479999998</v>
      </c>
      <c r="AT95" s="73" t="s">
        <v>403</v>
      </c>
      <c r="AU95" s="58">
        <v>0.3</v>
      </c>
      <c r="AV95" s="59"/>
      <c r="AW95" s="58"/>
      <c r="AX95" s="58">
        <f t="shared" si="34"/>
        <v>0.3</v>
      </c>
      <c r="AY95" s="59"/>
      <c r="AZ95" s="58"/>
      <c r="BA95" s="58"/>
      <c r="BB95" s="58"/>
      <c r="BC95" s="58">
        <f t="shared" si="35"/>
        <v>0.3</v>
      </c>
      <c r="BD95" s="72" t="s">
        <v>404</v>
      </c>
      <c r="BE95" s="58">
        <v>0.2</v>
      </c>
      <c r="BF95" s="58"/>
      <c r="BG95" s="58"/>
      <c r="BH95" s="58">
        <f t="shared" si="36"/>
        <v>0.2</v>
      </c>
      <c r="BI95" s="72" t="s">
        <v>405</v>
      </c>
      <c r="BJ95" s="72" t="s">
        <v>405</v>
      </c>
      <c r="BK95" s="72">
        <v>4.5</v>
      </c>
      <c r="BL95" s="58" t="s">
        <v>406</v>
      </c>
      <c r="BM95" s="58">
        <v>0.5</v>
      </c>
      <c r="BN95" s="58"/>
      <c r="BO95" s="58"/>
      <c r="BP95" s="58">
        <f t="shared" si="37"/>
        <v>5</v>
      </c>
      <c r="BQ95" s="58">
        <f t="shared" si="38"/>
        <v>5.5</v>
      </c>
      <c r="BR95" s="58">
        <f t="shared" si="39"/>
        <v>73.612784348000005</v>
      </c>
      <c r="BS95" s="58">
        <f t="shared" si="44"/>
        <v>5</v>
      </c>
      <c r="BT95" s="58">
        <f t="shared" si="45"/>
        <v>3</v>
      </c>
      <c r="BU95" s="58">
        <f t="shared" si="43"/>
        <v>42</v>
      </c>
    </row>
    <row r="96" spans="1:73" ht="14">
      <c r="A96" s="50" t="s">
        <v>356</v>
      </c>
      <c r="B96" s="50" t="s">
        <v>407</v>
      </c>
      <c r="C96" s="53" t="s">
        <v>408</v>
      </c>
      <c r="D96" s="52">
        <v>5.7119999999999997</v>
      </c>
      <c r="E96" s="58" t="s">
        <v>108</v>
      </c>
      <c r="F96" s="58">
        <v>0.5</v>
      </c>
      <c r="G96" s="59"/>
      <c r="H96" s="58"/>
      <c r="I96" s="58"/>
      <c r="J96" s="58"/>
      <c r="K96" s="58"/>
      <c r="L96" s="58"/>
      <c r="M96" s="58"/>
      <c r="N96" s="58"/>
      <c r="O96" s="58">
        <f t="shared" si="40"/>
        <v>0.5</v>
      </c>
      <c r="P96" s="58">
        <f t="shared" si="26"/>
        <v>6.2119999999999997</v>
      </c>
      <c r="Q96" s="64" t="s">
        <v>91</v>
      </c>
      <c r="R96" s="58">
        <v>2.5151500000000002</v>
      </c>
      <c r="S96" s="65">
        <f t="shared" si="27"/>
        <v>45.090899999999998</v>
      </c>
      <c r="T96" s="64">
        <v>77</v>
      </c>
      <c r="U96" s="68">
        <f t="shared" si="23"/>
        <v>3.85</v>
      </c>
      <c r="V96" s="58"/>
      <c r="W96" s="58"/>
      <c r="X96" s="58">
        <f t="shared" si="28"/>
        <v>3.85</v>
      </c>
      <c r="Y96" s="58"/>
      <c r="Z96" s="65"/>
      <c r="AA96" s="71">
        <v>4.5</v>
      </c>
      <c r="AB96" s="33">
        <f t="shared" si="25"/>
        <v>1.9</v>
      </c>
      <c r="AC96" s="58"/>
      <c r="AD96" s="58"/>
      <c r="AE96" s="58">
        <f t="shared" si="29"/>
        <v>1.9</v>
      </c>
      <c r="AF96" s="59">
        <v>9</v>
      </c>
      <c r="AG96" s="59">
        <v>23</v>
      </c>
      <c r="AH96" s="59">
        <v>0</v>
      </c>
      <c r="AI96" s="58">
        <v>0.78260869600000005</v>
      </c>
      <c r="AJ96" s="58">
        <v>0</v>
      </c>
      <c r="AK96" s="58"/>
      <c r="AL96" s="58">
        <f t="shared" si="30"/>
        <v>0</v>
      </c>
      <c r="AM96" s="58">
        <f t="shared" si="31"/>
        <v>0</v>
      </c>
      <c r="AN96" s="58"/>
      <c r="AO96" s="58"/>
      <c r="AP96" s="58">
        <f t="shared" si="32"/>
        <v>0</v>
      </c>
      <c r="AQ96" s="58"/>
      <c r="AR96" s="58"/>
      <c r="AS96" s="22">
        <f t="shared" si="33"/>
        <v>0.78260869600000005</v>
      </c>
      <c r="AT96" s="73"/>
      <c r="AU96" s="58"/>
      <c r="AV96" s="59"/>
      <c r="AW96" s="58"/>
      <c r="AX96" s="58">
        <f t="shared" si="34"/>
        <v>0</v>
      </c>
      <c r="AY96" s="59" t="s">
        <v>409</v>
      </c>
      <c r="AZ96" s="58"/>
      <c r="BA96" s="58"/>
      <c r="BB96" s="58"/>
      <c r="BC96" s="58">
        <f t="shared" si="35"/>
        <v>0</v>
      </c>
      <c r="BD96" s="58"/>
      <c r="BE96" s="58"/>
      <c r="BF96" s="58"/>
      <c r="BG96" s="58"/>
      <c r="BH96" s="58">
        <f t="shared" si="36"/>
        <v>0</v>
      </c>
      <c r="BL96" s="58"/>
      <c r="BM96" s="58"/>
      <c r="BN96" s="58"/>
      <c r="BO96" s="58"/>
      <c r="BP96" s="58">
        <f t="shared" si="37"/>
        <v>0</v>
      </c>
      <c r="BQ96" s="58">
        <f t="shared" si="38"/>
        <v>0</v>
      </c>
      <c r="BR96" s="58">
        <f t="shared" si="39"/>
        <v>57.835508695999998</v>
      </c>
      <c r="BS96" s="58">
        <f t="shared" si="44"/>
        <v>36</v>
      </c>
      <c r="BT96" s="58">
        <f t="shared" si="45"/>
        <v>32</v>
      </c>
      <c r="BU96" s="58">
        <f t="shared" si="43"/>
        <v>279</v>
      </c>
    </row>
    <row r="97" spans="1:73" ht="14">
      <c r="A97" s="50" t="s">
        <v>356</v>
      </c>
      <c r="B97" s="50" t="s">
        <v>410</v>
      </c>
      <c r="C97" s="53" t="s">
        <v>411</v>
      </c>
      <c r="D97" s="52">
        <v>5.4169999999999998</v>
      </c>
      <c r="E97" s="58" t="s">
        <v>108</v>
      </c>
      <c r="F97" s="58">
        <v>0.5</v>
      </c>
      <c r="G97" s="59"/>
      <c r="H97" s="58"/>
      <c r="I97" s="58"/>
      <c r="J97" s="58"/>
      <c r="K97" s="58"/>
      <c r="L97" s="58"/>
      <c r="M97" s="58"/>
      <c r="N97" s="58"/>
      <c r="O97" s="58">
        <f t="shared" si="40"/>
        <v>0.5</v>
      </c>
      <c r="P97" s="58">
        <f t="shared" si="26"/>
        <v>5.9169999999999998</v>
      </c>
      <c r="Q97" s="64" t="s">
        <v>91</v>
      </c>
      <c r="R97" s="58">
        <v>2.6561599999999999</v>
      </c>
      <c r="S97" s="65">
        <f t="shared" si="27"/>
        <v>45.936959999999999</v>
      </c>
      <c r="T97" s="64">
        <v>0</v>
      </c>
      <c r="U97" s="68">
        <f t="shared" si="23"/>
        <v>0</v>
      </c>
      <c r="V97" s="58"/>
      <c r="W97" s="58"/>
      <c r="X97" s="58">
        <f t="shared" si="28"/>
        <v>0</v>
      </c>
      <c r="Y97" s="58"/>
      <c r="Z97" s="65"/>
      <c r="AA97" s="71">
        <v>3.5</v>
      </c>
      <c r="AB97" s="33">
        <f t="shared" si="25"/>
        <v>1.7</v>
      </c>
      <c r="AC97" s="58"/>
      <c r="AD97" s="58"/>
      <c r="AE97" s="58">
        <f t="shared" si="29"/>
        <v>1.7</v>
      </c>
      <c r="AF97" s="59">
        <v>9</v>
      </c>
      <c r="AG97" s="59">
        <v>23</v>
      </c>
      <c r="AH97" s="59">
        <v>0</v>
      </c>
      <c r="AI97" s="58">
        <v>0.78260869600000005</v>
      </c>
      <c r="AJ97" s="58">
        <v>0</v>
      </c>
      <c r="AK97" s="58">
        <v>11</v>
      </c>
      <c r="AL97" s="58">
        <f t="shared" si="30"/>
        <v>11</v>
      </c>
      <c r="AM97" s="58">
        <f t="shared" si="31"/>
        <v>0.22</v>
      </c>
      <c r="AN97" s="58"/>
      <c r="AO97" s="58"/>
      <c r="AP97" s="58">
        <f t="shared" si="32"/>
        <v>0.22</v>
      </c>
      <c r="AQ97" s="58"/>
      <c r="AR97" s="58"/>
      <c r="AS97" s="22">
        <f t="shared" si="33"/>
        <v>1.002608696</v>
      </c>
      <c r="AT97" s="73"/>
      <c r="AU97" s="58"/>
      <c r="AV97" s="59"/>
      <c r="AW97" s="58"/>
      <c r="AX97" s="58">
        <f t="shared" si="34"/>
        <v>0</v>
      </c>
      <c r="AY97" s="59"/>
      <c r="AZ97" s="58"/>
      <c r="BA97" s="58"/>
      <c r="BB97" s="58"/>
      <c r="BC97" s="58">
        <f t="shared" si="35"/>
        <v>0</v>
      </c>
      <c r="BD97" s="58"/>
      <c r="BE97" s="58"/>
      <c r="BF97" s="58"/>
      <c r="BG97" s="58"/>
      <c r="BH97" s="58">
        <f t="shared" si="36"/>
        <v>0</v>
      </c>
      <c r="BI97" s="72"/>
      <c r="BJ97" s="72"/>
      <c r="BK97" s="72"/>
      <c r="BL97" s="58"/>
      <c r="BM97" s="58"/>
      <c r="BN97" s="58"/>
      <c r="BO97" s="58"/>
      <c r="BP97" s="58">
        <f t="shared" si="37"/>
        <v>0</v>
      </c>
      <c r="BQ97" s="58">
        <f t="shared" si="38"/>
        <v>0</v>
      </c>
      <c r="BR97" s="58">
        <f t="shared" si="39"/>
        <v>54.556568695999999</v>
      </c>
      <c r="BS97" s="58">
        <f t="shared" si="44"/>
        <v>26</v>
      </c>
      <c r="BT97" s="58">
        <f t="shared" si="45"/>
        <v>43</v>
      </c>
      <c r="BU97" s="58">
        <f t="shared" si="43"/>
        <v>358</v>
      </c>
    </row>
    <row r="98" spans="1:73" ht="14">
      <c r="A98" s="50" t="s">
        <v>356</v>
      </c>
      <c r="B98" s="50" t="s">
        <v>412</v>
      </c>
      <c r="C98" s="53" t="s">
        <v>413</v>
      </c>
      <c r="D98" s="52">
        <v>5.3920000000000003</v>
      </c>
      <c r="E98" s="58" t="s">
        <v>108</v>
      </c>
      <c r="F98" s="58">
        <v>0.5</v>
      </c>
      <c r="G98" s="59"/>
      <c r="H98" s="58"/>
      <c r="I98" s="58"/>
      <c r="J98" s="58"/>
      <c r="K98" s="58"/>
      <c r="L98" s="58"/>
      <c r="M98" s="58"/>
      <c r="N98" s="58"/>
      <c r="O98" s="58">
        <f t="shared" si="40"/>
        <v>0.5</v>
      </c>
      <c r="P98" s="58">
        <f t="shared" si="26"/>
        <v>5.8920000000000003</v>
      </c>
      <c r="Q98" s="64" t="s">
        <v>91</v>
      </c>
      <c r="R98" s="58">
        <v>3.3054100000000002</v>
      </c>
      <c r="S98" s="65">
        <f t="shared" si="27"/>
        <v>49.832459999999998</v>
      </c>
      <c r="T98" s="64">
        <v>63</v>
      </c>
      <c r="U98" s="68">
        <f t="shared" si="23"/>
        <v>3.15</v>
      </c>
      <c r="V98" s="58"/>
      <c r="W98" s="58"/>
      <c r="X98" s="58">
        <f t="shared" si="28"/>
        <v>3.15</v>
      </c>
      <c r="Y98" s="58"/>
      <c r="Z98" s="65"/>
      <c r="AA98" s="71">
        <v>3.8</v>
      </c>
      <c r="AB98" s="33">
        <f t="shared" si="25"/>
        <v>1.76</v>
      </c>
      <c r="AC98" s="58"/>
      <c r="AD98" s="58"/>
      <c r="AE98" s="58">
        <f t="shared" si="29"/>
        <v>1.76</v>
      </c>
      <c r="AF98" s="59">
        <v>0</v>
      </c>
      <c r="AG98" s="59">
        <v>23</v>
      </c>
      <c r="AH98" s="59">
        <v>0</v>
      </c>
      <c r="AI98" s="58">
        <v>0</v>
      </c>
      <c r="AJ98" s="58">
        <v>0</v>
      </c>
      <c r="AK98" s="58">
        <v>220.5</v>
      </c>
      <c r="AL98" s="58">
        <f t="shared" si="30"/>
        <v>220.5</v>
      </c>
      <c r="AM98" s="58">
        <f t="shared" si="31"/>
        <v>2</v>
      </c>
      <c r="AN98" s="58"/>
      <c r="AO98" s="58"/>
      <c r="AP98" s="58">
        <f t="shared" si="32"/>
        <v>2</v>
      </c>
      <c r="AQ98" s="58"/>
      <c r="AR98" s="58"/>
      <c r="AS98" s="22">
        <f t="shared" si="33"/>
        <v>2</v>
      </c>
      <c r="AT98" s="73"/>
      <c r="AU98" s="58"/>
      <c r="AV98" s="59"/>
      <c r="AW98" s="58"/>
      <c r="AX98" s="58">
        <f t="shared" si="34"/>
        <v>0</v>
      </c>
      <c r="AY98" s="59"/>
      <c r="AZ98" s="58"/>
      <c r="BA98" s="58"/>
      <c r="BB98" s="58"/>
      <c r="BC98" s="58">
        <f t="shared" si="35"/>
        <v>0</v>
      </c>
      <c r="BD98" s="58"/>
      <c r="BE98" s="58"/>
      <c r="BF98" s="58"/>
      <c r="BG98" s="58"/>
      <c r="BH98" s="58">
        <f t="shared" si="36"/>
        <v>0</v>
      </c>
      <c r="BI98" s="72"/>
      <c r="BJ98" s="72"/>
      <c r="BK98" s="72"/>
      <c r="BL98" s="58"/>
      <c r="BM98" s="58"/>
      <c r="BN98" s="58"/>
      <c r="BO98" s="58"/>
      <c r="BP98" s="58">
        <f t="shared" si="37"/>
        <v>0</v>
      </c>
      <c r="BQ98" s="58">
        <f t="shared" si="38"/>
        <v>0</v>
      </c>
      <c r="BR98" s="58">
        <f t="shared" si="39"/>
        <v>62.634459999999997</v>
      </c>
      <c r="BS98" s="58">
        <f t="shared" si="44"/>
        <v>19</v>
      </c>
      <c r="BT98" s="58">
        <f t="shared" si="45"/>
        <v>19</v>
      </c>
      <c r="BU98" s="58">
        <f t="shared" si="43"/>
        <v>156</v>
      </c>
    </row>
    <row r="99" spans="1:73" ht="14">
      <c r="A99" s="50" t="s">
        <v>356</v>
      </c>
      <c r="B99" s="50" t="s">
        <v>414</v>
      </c>
      <c r="C99" s="53" t="s">
        <v>415</v>
      </c>
      <c r="D99" s="52">
        <v>5.5410000000000004</v>
      </c>
      <c r="E99" s="58" t="s">
        <v>108</v>
      </c>
      <c r="F99" s="58">
        <v>0.5</v>
      </c>
      <c r="G99" s="59"/>
      <c r="H99" s="58"/>
      <c r="I99" s="58"/>
      <c r="J99" s="58"/>
      <c r="K99" s="58"/>
      <c r="L99" s="58"/>
      <c r="M99" s="58"/>
      <c r="N99" s="58"/>
      <c r="O99" s="58">
        <f t="shared" si="40"/>
        <v>0.5</v>
      </c>
      <c r="P99" s="58">
        <f t="shared" si="26"/>
        <v>6.0410000000000004</v>
      </c>
      <c r="Q99" s="64" t="s">
        <v>91</v>
      </c>
      <c r="R99" s="58">
        <v>3.3942899999999998</v>
      </c>
      <c r="S99" s="65">
        <f t="shared" si="27"/>
        <v>50.365740000000002</v>
      </c>
      <c r="T99" s="64">
        <v>62.5</v>
      </c>
      <c r="U99" s="68">
        <f t="shared" si="23"/>
        <v>3.125</v>
      </c>
      <c r="V99" s="58"/>
      <c r="W99" s="58"/>
      <c r="X99" s="58">
        <f t="shared" si="28"/>
        <v>3.125</v>
      </c>
      <c r="Y99" s="58"/>
      <c r="Z99" s="65"/>
      <c r="AA99" s="71">
        <v>3.5</v>
      </c>
      <c r="AB99" s="33">
        <f t="shared" si="25"/>
        <v>1.7</v>
      </c>
      <c r="AC99" s="58"/>
      <c r="AD99" s="58"/>
      <c r="AE99" s="58">
        <f t="shared" si="29"/>
        <v>1.7</v>
      </c>
      <c r="AF99" s="59">
        <v>9</v>
      </c>
      <c r="AG99" s="59">
        <v>23</v>
      </c>
      <c r="AH99" s="59">
        <v>0</v>
      </c>
      <c r="AI99" s="58">
        <v>0.78260869600000005</v>
      </c>
      <c r="AJ99" s="58">
        <v>0</v>
      </c>
      <c r="AK99" s="58"/>
      <c r="AL99" s="58">
        <f t="shared" si="30"/>
        <v>0</v>
      </c>
      <c r="AM99" s="58">
        <f t="shared" si="31"/>
        <v>0</v>
      </c>
      <c r="AN99" s="58"/>
      <c r="AO99" s="58"/>
      <c r="AP99" s="58">
        <f t="shared" si="32"/>
        <v>0</v>
      </c>
      <c r="AQ99" s="58"/>
      <c r="AR99" s="58"/>
      <c r="AS99" s="22">
        <f t="shared" si="33"/>
        <v>0.78260869600000005</v>
      </c>
      <c r="AT99" s="73" t="s">
        <v>416</v>
      </c>
      <c r="AU99" s="58">
        <v>4</v>
      </c>
      <c r="AV99" s="59"/>
      <c r="AW99" s="58"/>
      <c r="AX99" s="58">
        <f t="shared" si="34"/>
        <v>4</v>
      </c>
      <c r="AY99" s="59"/>
      <c r="AZ99" s="58"/>
      <c r="BA99" s="58"/>
      <c r="BB99" s="58"/>
      <c r="BC99" s="58">
        <f t="shared" si="35"/>
        <v>4</v>
      </c>
      <c r="BD99" s="58"/>
      <c r="BE99" s="58"/>
      <c r="BF99" s="58"/>
      <c r="BG99" s="58"/>
      <c r="BH99" s="58">
        <f t="shared" si="36"/>
        <v>0</v>
      </c>
      <c r="BI99" s="72" t="s">
        <v>417</v>
      </c>
      <c r="BJ99" s="72" t="s">
        <v>417</v>
      </c>
      <c r="BK99" s="72">
        <v>1.5</v>
      </c>
      <c r="BL99" s="58"/>
      <c r="BM99" s="58"/>
      <c r="BN99" s="58"/>
      <c r="BO99" s="58"/>
      <c r="BP99" s="58">
        <f t="shared" si="37"/>
        <v>1.5</v>
      </c>
      <c r="BQ99" s="58">
        <f t="shared" si="38"/>
        <v>5.5</v>
      </c>
      <c r="BR99" s="58">
        <f t="shared" si="39"/>
        <v>67.514348695999999</v>
      </c>
      <c r="BS99" s="58">
        <f t="shared" si="44"/>
        <v>15</v>
      </c>
      <c r="BT99" s="58">
        <f t="shared" si="45"/>
        <v>12</v>
      </c>
      <c r="BU99" s="58">
        <f t="shared" si="43"/>
        <v>99</v>
      </c>
    </row>
    <row r="100" spans="1:73" ht="14">
      <c r="A100" s="50" t="s">
        <v>356</v>
      </c>
      <c r="B100" s="50" t="s">
        <v>418</v>
      </c>
      <c r="C100" s="53" t="s">
        <v>419</v>
      </c>
      <c r="D100" s="52">
        <v>5.3470000000000004</v>
      </c>
      <c r="E100" s="58" t="s">
        <v>108</v>
      </c>
      <c r="F100" s="58">
        <v>0.5</v>
      </c>
      <c r="G100" s="59"/>
      <c r="H100" s="58"/>
      <c r="I100" s="58"/>
      <c r="J100" s="58"/>
      <c r="K100" s="58"/>
      <c r="L100" s="58"/>
      <c r="M100" s="58"/>
      <c r="N100" s="58"/>
      <c r="O100" s="58">
        <f t="shared" si="40"/>
        <v>0.5</v>
      </c>
      <c r="P100" s="58">
        <f t="shared" si="26"/>
        <v>5.8470000000000004</v>
      </c>
      <c r="Q100" s="64" t="s">
        <v>91</v>
      </c>
      <c r="R100" s="58">
        <v>2.6546699999999999</v>
      </c>
      <c r="S100" s="65">
        <f t="shared" si="27"/>
        <v>45.928019999999997</v>
      </c>
      <c r="T100" s="64">
        <v>30</v>
      </c>
      <c r="U100" s="68">
        <f t="shared" si="23"/>
        <v>1.5</v>
      </c>
      <c r="V100" s="58"/>
      <c r="W100" s="58"/>
      <c r="X100" s="58">
        <f t="shared" si="28"/>
        <v>1.5</v>
      </c>
      <c r="Y100" s="58"/>
      <c r="Z100" s="65"/>
      <c r="AA100" s="71">
        <v>1.6</v>
      </c>
      <c r="AB100" s="33">
        <f t="shared" si="25"/>
        <v>1.32</v>
      </c>
      <c r="AC100" s="58"/>
      <c r="AD100" s="58"/>
      <c r="AE100" s="58">
        <f t="shared" si="29"/>
        <v>1.32</v>
      </c>
      <c r="AF100" s="59">
        <v>1</v>
      </c>
      <c r="AG100" s="59">
        <v>23</v>
      </c>
      <c r="AH100" s="59">
        <v>0</v>
      </c>
      <c r="AI100" s="58">
        <v>8.6956521999999994E-2</v>
      </c>
      <c r="AJ100" s="58">
        <v>0</v>
      </c>
      <c r="AK100" s="58"/>
      <c r="AL100" s="58">
        <f t="shared" si="30"/>
        <v>0</v>
      </c>
      <c r="AM100" s="58">
        <f t="shared" si="31"/>
        <v>0</v>
      </c>
      <c r="AN100" s="58"/>
      <c r="AO100" s="58"/>
      <c r="AP100" s="58">
        <f t="shared" si="32"/>
        <v>0</v>
      </c>
      <c r="AQ100" s="58"/>
      <c r="AR100" s="58"/>
      <c r="AS100" s="22">
        <f t="shared" si="33"/>
        <v>8.6956521999999994E-2</v>
      </c>
      <c r="AT100" s="73"/>
      <c r="AU100" s="58"/>
      <c r="AV100" s="59"/>
      <c r="AW100" s="58"/>
      <c r="AX100" s="58">
        <f t="shared" si="34"/>
        <v>0</v>
      </c>
      <c r="AY100" s="59"/>
      <c r="AZ100" s="58"/>
      <c r="BA100" s="58"/>
      <c r="BB100" s="58"/>
      <c r="BC100" s="58">
        <f t="shared" si="35"/>
        <v>0</v>
      </c>
      <c r="BD100" s="58"/>
      <c r="BE100" s="58"/>
      <c r="BF100" s="58"/>
      <c r="BG100" s="58"/>
      <c r="BH100" s="58">
        <f t="shared" si="36"/>
        <v>0</v>
      </c>
      <c r="BI100" s="72"/>
      <c r="BJ100" s="72"/>
      <c r="BK100" s="72"/>
      <c r="BL100" s="58"/>
      <c r="BM100" s="58"/>
      <c r="BN100" s="58"/>
      <c r="BO100" s="58"/>
      <c r="BP100" s="58">
        <f t="shared" si="37"/>
        <v>0</v>
      </c>
      <c r="BQ100" s="58">
        <f t="shared" si="38"/>
        <v>0</v>
      </c>
      <c r="BR100" s="58">
        <f t="shared" si="39"/>
        <v>54.681976521999999</v>
      </c>
      <c r="BS100" s="58">
        <f t="shared" si="44"/>
        <v>27</v>
      </c>
      <c r="BT100" s="58">
        <f t="shared" si="45"/>
        <v>42</v>
      </c>
      <c r="BU100" s="58">
        <f t="shared" si="43"/>
        <v>355</v>
      </c>
    </row>
    <row r="101" spans="1:73" ht="14">
      <c r="A101" s="50" t="s">
        <v>356</v>
      </c>
      <c r="B101" s="50" t="s">
        <v>420</v>
      </c>
      <c r="C101" s="53" t="s">
        <v>421</v>
      </c>
      <c r="D101" s="52">
        <v>5.3070000000000004</v>
      </c>
      <c r="E101" s="58" t="s">
        <v>108</v>
      </c>
      <c r="F101" s="58">
        <v>0.5</v>
      </c>
      <c r="G101" s="59"/>
      <c r="H101" s="58"/>
      <c r="I101" s="58"/>
      <c r="J101" s="58"/>
      <c r="K101" s="58"/>
      <c r="L101" s="58"/>
      <c r="M101" s="58"/>
      <c r="N101" s="58"/>
      <c r="O101" s="58">
        <f t="shared" si="40"/>
        <v>0.5</v>
      </c>
      <c r="P101" s="58">
        <f t="shared" si="26"/>
        <v>5.8070000000000004</v>
      </c>
      <c r="Q101" s="64" t="s">
        <v>91</v>
      </c>
      <c r="R101" s="58">
        <v>2.21</v>
      </c>
      <c r="S101" s="65">
        <f t="shared" si="27"/>
        <v>43.26</v>
      </c>
      <c r="T101" s="64">
        <v>60.5</v>
      </c>
      <c r="U101" s="68">
        <f t="shared" si="23"/>
        <v>3.0249999999999999</v>
      </c>
      <c r="V101" s="58"/>
      <c r="W101" s="58"/>
      <c r="X101" s="58">
        <f t="shared" si="28"/>
        <v>3.0249999999999999</v>
      </c>
      <c r="Y101" s="58"/>
      <c r="Z101" s="65"/>
      <c r="AA101" s="71">
        <v>2.9329999999999998</v>
      </c>
      <c r="AB101" s="33">
        <f t="shared" si="25"/>
        <v>1.5866</v>
      </c>
      <c r="AC101" s="58"/>
      <c r="AD101" s="58"/>
      <c r="AE101" s="58">
        <f t="shared" si="29"/>
        <v>1.5866</v>
      </c>
      <c r="AF101" s="59">
        <v>8</v>
      </c>
      <c r="AG101" s="59">
        <v>23</v>
      </c>
      <c r="AH101" s="59">
        <v>0</v>
      </c>
      <c r="AI101" s="58">
        <v>0.69565217400000001</v>
      </c>
      <c r="AJ101" s="58">
        <v>0</v>
      </c>
      <c r="AK101" s="58"/>
      <c r="AL101" s="58">
        <f t="shared" si="30"/>
        <v>0</v>
      </c>
      <c r="AM101" s="58">
        <f t="shared" si="31"/>
        <v>0</v>
      </c>
      <c r="AN101" s="58"/>
      <c r="AO101" s="58"/>
      <c r="AP101" s="58">
        <f t="shared" si="32"/>
        <v>0</v>
      </c>
      <c r="AQ101" s="58"/>
      <c r="AR101" s="58"/>
      <c r="AS101" s="22">
        <f t="shared" si="33"/>
        <v>0.69565217400000001</v>
      </c>
      <c r="AT101" s="73"/>
      <c r="AU101" s="58"/>
      <c r="AV101" s="59"/>
      <c r="AW101" s="58"/>
      <c r="AX101" s="58">
        <f t="shared" si="34"/>
        <v>0</v>
      </c>
      <c r="AY101" s="59"/>
      <c r="AZ101" s="58"/>
      <c r="BA101" s="58"/>
      <c r="BB101" s="58"/>
      <c r="BC101" s="58">
        <f t="shared" si="35"/>
        <v>0</v>
      </c>
      <c r="BD101" s="58"/>
      <c r="BE101" s="58"/>
      <c r="BF101" s="58"/>
      <c r="BG101" s="58"/>
      <c r="BH101" s="58">
        <f t="shared" si="36"/>
        <v>0</v>
      </c>
      <c r="BI101" s="72"/>
      <c r="BJ101" s="72"/>
      <c r="BK101" s="72"/>
      <c r="BL101" s="58"/>
      <c r="BM101" s="58"/>
      <c r="BN101" s="58"/>
      <c r="BO101" s="58"/>
      <c r="BP101" s="58">
        <f t="shared" si="37"/>
        <v>0</v>
      </c>
      <c r="BQ101" s="58">
        <f t="shared" si="38"/>
        <v>0</v>
      </c>
      <c r="BR101" s="58">
        <f t="shared" si="39"/>
        <v>54.374252173999999</v>
      </c>
      <c r="BS101" s="58">
        <f t="shared" si="44"/>
        <v>44</v>
      </c>
      <c r="BT101" s="58">
        <f t="shared" si="45"/>
        <v>46</v>
      </c>
      <c r="BU101" s="58">
        <f t="shared" si="43"/>
        <v>365</v>
      </c>
    </row>
    <row r="102" spans="1:73" ht="14">
      <c r="A102" s="50" t="s">
        <v>356</v>
      </c>
      <c r="B102" s="50" t="s">
        <v>422</v>
      </c>
      <c r="C102" s="53" t="s">
        <v>423</v>
      </c>
      <c r="D102" s="52">
        <v>5.3259999999999996</v>
      </c>
      <c r="E102" s="58" t="s">
        <v>108</v>
      </c>
      <c r="F102" s="58">
        <v>0.5</v>
      </c>
      <c r="G102" s="59"/>
      <c r="H102" s="58"/>
      <c r="I102" s="58"/>
      <c r="J102" s="58"/>
      <c r="K102" s="58"/>
      <c r="L102" s="58"/>
      <c r="M102" s="58"/>
      <c r="N102" s="58"/>
      <c r="O102" s="58">
        <f t="shared" si="40"/>
        <v>0.5</v>
      </c>
      <c r="P102" s="58">
        <f t="shared" si="26"/>
        <v>5.8259999999999996</v>
      </c>
      <c r="Q102" s="64" t="s">
        <v>91</v>
      </c>
      <c r="R102" s="58">
        <v>3.3704200000000002</v>
      </c>
      <c r="S102" s="65">
        <f t="shared" si="27"/>
        <v>50.222520000000003</v>
      </c>
      <c r="T102" s="64">
        <v>64.5</v>
      </c>
      <c r="U102" s="68">
        <f t="shared" si="23"/>
        <v>3.2250000000000001</v>
      </c>
      <c r="V102" s="58"/>
      <c r="W102" s="58"/>
      <c r="X102" s="58">
        <f t="shared" si="28"/>
        <v>3.2250000000000001</v>
      </c>
      <c r="Y102" s="58"/>
      <c r="Z102" s="65"/>
      <c r="AA102" s="71">
        <v>3.95</v>
      </c>
      <c r="AB102" s="33">
        <f t="shared" si="25"/>
        <v>1.79</v>
      </c>
      <c r="AC102" s="58"/>
      <c r="AD102" s="58"/>
      <c r="AE102" s="58">
        <f t="shared" si="29"/>
        <v>1.79</v>
      </c>
      <c r="AF102" s="59">
        <v>16</v>
      </c>
      <c r="AG102" s="59">
        <v>23</v>
      </c>
      <c r="AH102" s="59">
        <v>0</v>
      </c>
      <c r="AI102" s="58">
        <v>1.391304348</v>
      </c>
      <c r="AJ102" s="58">
        <v>0</v>
      </c>
      <c r="AK102" s="58">
        <v>102.5</v>
      </c>
      <c r="AL102" s="58">
        <f t="shared" si="30"/>
        <v>102.5</v>
      </c>
      <c r="AM102" s="58">
        <f t="shared" si="31"/>
        <v>2</v>
      </c>
      <c r="AN102" s="58"/>
      <c r="AO102" s="58"/>
      <c r="AP102" s="58">
        <f t="shared" si="32"/>
        <v>2</v>
      </c>
      <c r="AQ102" s="58"/>
      <c r="AR102" s="58"/>
      <c r="AS102" s="22">
        <f t="shared" si="33"/>
        <v>3.3913043479999998</v>
      </c>
      <c r="AT102" s="73" t="s">
        <v>424</v>
      </c>
      <c r="AU102" s="58">
        <v>1.5</v>
      </c>
      <c r="AV102" s="59" t="s">
        <v>425</v>
      </c>
      <c r="AW102" s="58">
        <v>0.8</v>
      </c>
      <c r="AX102" s="58">
        <f t="shared" si="34"/>
        <v>2.2999999999999998</v>
      </c>
      <c r="AY102" s="63"/>
      <c r="AZ102" s="58">
        <v>1</v>
      </c>
      <c r="BA102" s="58"/>
      <c r="BB102" s="58"/>
      <c r="BC102" s="58">
        <f t="shared" si="35"/>
        <v>3.3</v>
      </c>
      <c r="BD102" s="58"/>
      <c r="BE102" s="58"/>
      <c r="BF102" s="58"/>
      <c r="BG102" s="58"/>
      <c r="BH102" s="58">
        <f t="shared" si="36"/>
        <v>0</v>
      </c>
      <c r="BI102" s="72" t="s">
        <v>426</v>
      </c>
      <c r="BJ102" s="72" t="s">
        <v>426</v>
      </c>
      <c r="BK102" s="72">
        <v>1</v>
      </c>
      <c r="BL102" s="58"/>
      <c r="BM102" s="58"/>
      <c r="BN102" s="58"/>
      <c r="BO102" s="58"/>
      <c r="BP102" s="58">
        <f t="shared" si="37"/>
        <v>1</v>
      </c>
      <c r="BQ102" s="58">
        <f t="shared" si="38"/>
        <v>4.3</v>
      </c>
      <c r="BR102" s="58">
        <f t="shared" si="39"/>
        <v>68.754824348</v>
      </c>
      <c r="BS102" s="58">
        <f t="shared" si="44"/>
        <v>17</v>
      </c>
      <c r="BT102" s="58">
        <f t="shared" si="45"/>
        <v>9</v>
      </c>
      <c r="BU102" s="58">
        <f t="shared" si="43"/>
        <v>85</v>
      </c>
    </row>
    <row r="103" spans="1:73" ht="14">
      <c r="A103" s="50" t="s">
        <v>356</v>
      </c>
      <c r="B103" s="50" t="s">
        <v>427</v>
      </c>
      <c r="C103" s="53" t="s">
        <v>428</v>
      </c>
      <c r="D103" s="52">
        <v>5.8529999999999998</v>
      </c>
      <c r="E103" s="58" t="s">
        <v>108</v>
      </c>
      <c r="F103" s="58">
        <v>0.5</v>
      </c>
      <c r="G103" s="59"/>
      <c r="H103" s="58"/>
      <c r="I103" s="58" t="s">
        <v>394</v>
      </c>
      <c r="J103" s="58">
        <v>0.2</v>
      </c>
      <c r="K103" s="58"/>
      <c r="L103" s="58"/>
      <c r="M103" s="58"/>
      <c r="N103" s="58"/>
      <c r="O103" s="58">
        <f t="shared" si="40"/>
        <v>0.7</v>
      </c>
      <c r="P103" s="58">
        <f t="shared" si="26"/>
        <v>6.5529999999999999</v>
      </c>
      <c r="Q103" s="64" t="s">
        <v>91</v>
      </c>
      <c r="R103" s="58">
        <v>4.1071400000000002</v>
      </c>
      <c r="S103" s="65">
        <f t="shared" si="27"/>
        <v>54.64284</v>
      </c>
      <c r="T103" s="64">
        <v>76</v>
      </c>
      <c r="U103" s="68">
        <f t="shared" si="23"/>
        <v>3.8</v>
      </c>
      <c r="V103" s="58" t="s">
        <v>429</v>
      </c>
      <c r="W103" s="58">
        <v>0.5</v>
      </c>
      <c r="X103" s="58">
        <f t="shared" si="28"/>
        <v>4.3</v>
      </c>
      <c r="Y103" s="58"/>
      <c r="Z103" s="65"/>
      <c r="AA103" s="71">
        <v>4.5</v>
      </c>
      <c r="AB103" s="33">
        <f t="shared" si="25"/>
        <v>1.9</v>
      </c>
      <c r="AC103" s="58"/>
      <c r="AD103" s="58"/>
      <c r="AE103" s="58">
        <f t="shared" si="29"/>
        <v>1.9</v>
      </c>
      <c r="AF103" s="59">
        <v>12</v>
      </c>
      <c r="AG103" s="59">
        <v>22</v>
      </c>
      <c r="AH103" s="59">
        <v>0</v>
      </c>
      <c r="AI103" s="58">
        <v>1.0909090910000001</v>
      </c>
      <c r="AJ103" s="58">
        <v>0</v>
      </c>
      <c r="AK103" s="58">
        <v>72.5</v>
      </c>
      <c r="AL103" s="58">
        <f t="shared" si="30"/>
        <v>72.5</v>
      </c>
      <c r="AM103" s="58">
        <f t="shared" si="31"/>
        <v>1.45</v>
      </c>
      <c r="AN103" s="58" t="s">
        <v>430</v>
      </c>
      <c r="AO103" s="58">
        <v>0.75</v>
      </c>
      <c r="AP103" s="58">
        <f t="shared" si="32"/>
        <v>2.2000000000000002</v>
      </c>
      <c r="AQ103" s="58"/>
      <c r="AR103" s="58"/>
      <c r="AS103" s="22">
        <f t="shared" si="33"/>
        <v>3.2909090910000001</v>
      </c>
      <c r="AT103" s="73" t="s">
        <v>431</v>
      </c>
      <c r="AU103" s="58">
        <v>1</v>
      </c>
      <c r="AV103" s="59"/>
      <c r="AW103" s="58"/>
      <c r="AX103" s="58">
        <f t="shared" si="34"/>
        <v>1</v>
      </c>
      <c r="AY103" s="59"/>
      <c r="AZ103" s="58"/>
      <c r="BA103" s="58" t="s">
        <v>432</v>
      </c>
      <c r="BB103" s="58">
        <v>0.5</v>
      </c>
      <c r="BC103" s="58">
        <f t="shared" si="35"/>
        <v>1.5</v>
      </c>
      <c r="BD103" s="58"/>
      <c r="BE103" s="58"/>
      <c r="BF103" s="58"/>
      <c r="BG103" s="58"/>
      <c r="BH103" s="58">
        <f t="shared" si="36"/>
        <v>0</v>
      </c>
      <c r="BI103" s="72" t="s">
        <v>433</v>
      </c>
      <c r="BJ103" s="72" t="s">
        <v>433</v>
      </c>
      <c r="BK103" s="72">
        <v>2</v>
      </c>
      <c r="BL103" s="58"/>
      <c r="BM103" s="58"/>
      <c r="BN103" s="58"/>
      <c r="BO103" s="58"/>
      <c r="BP103" s="58">
        <f t="shared" si="37"/>
        <v>2</v>
      </c>
      <c r="BQ103" s="58">
        <f t="shared" si="38"/>
        <v>3.5</v>
      </c>
      <c r="BR103" s="58">
        <f t="shared" si="39"/>
        <v>74.186749090999996</v>
      </c>
      <c r="BS103" s="58">
        <f t="shared" si="44"/>
        <v>1</v>
      </c>
      <c r="BT103" s="58">
        <f t="shared" si="45"/>
        <v>1</v>
      </c>
      <c r="BU103" s="58">
        <f t="shared" si="43"/>
        <v>36</v>
      </c>
    </row>
    <row r="104" spans="1:73" ht="14">
      <c r="A104" s="50" t="s">
        <v>356</v>
      </c>
      <c r="B104" s="50" t="s">
        <v>434</v>
      </c>
      <c r="C104" s="53" t="s">
        <v>435</v>
      </c>
      <c r="D104" s="52">
        <v>5.67</v>
      </c>
      <c r="E104" s="58" t="s">
        <v>108</v>
      </c>
      <c r="F104" s="58">
        <v>0.5</v>
      </c>
      <c r="G104" s="59"/>
      <c r="H104" s="58"/>
      <c r="I104" s="58"/>
      <c r="J104" s="58"/>
      <c r="K104" s="58"/>
      <c r="L104" s="58"/>
      <c r="M104" s="58"/>
      <c r="N104" s="58"/>
      <c r="O104" s="58">
        <f t="shared" si="40"/>
        <v>0.5</v>
      </c>
      <c r="P104" s="58">
        <f t="shared" si="26"/>
        <v>6.17</v>
      </c>
      <c r="Q104" s="64" t="s">
        <v>91</v>
      </c>
      <c r="R104" s="58">
        <v>2.6414300000000002</v>
      </c>
      <c r="S104" s="65">
        <f t="shared" si="27"/>
        <v>45.848579999999998</v>
      </c>
      <c r="T104" s="64">
        <v>64.5</v>
      </c>
      <c r="U104" s="68">
        <f t="shared" si="23"/>
        <v>3.2250000000000001</v>
      </c>
      <c r="V104" s="58"/>
      <c r="W104" s="58"/>
      <c r="X104" s="58">
        <f t="shared" si="28"/>
        <v>3.2250000000000001</v>
      </c>
      <c r="Y104" s="58"/>
      <c r="Z104" s="65"/>
      <c r="AA104" s="71">
        <v>4.0999999999999996</v>
      </c>
      <c r="AB104" s="33">
        <f t="shared" si="25"/>
        <v>1.82</v>
      </c>
      <c r="AC104" s="58"/>
      <c r="AD104" s="58"/>
      <c r="AE104" s="58">
        <f t="shared" si="29"/>
        <v>1.82</v>
      </c>
      <c r="AF104" s="59">
        <v>9</v>
      </c>
      <c r="AG104" s="59">
        <v>23</v>
      </c>
      <c r="AH104" s="59">
        <v>0</v>
      </c>
      <c r="AI104" s="58">
        <v>0.78260869600000005</v>
      </c>
      <c r="AJ104" s="58">
        <v>0</v>
      </c>
      <c r="AK104" s="58">
        <v>16</v>
      </c>
      <c r="AL104" s="58">
        <f t="shared" si="30"/>
        <v>16</v>
      </c>
      <c r="AM104" s="58">
        <f t="shared" si="31"/>
        <v>0.32</v>
      </c>
      <c r="AN104" s="58"/>
      <c r="AO104" s="58"/>
      <c r="AP104" s="58">
        <f t="shared" si="32"/>
        <v>0.32</v>
      </c>
      <c r="AQ104" s="58"/>
      <c r="AR104" s="58"/>
      <c r="AS104" s="22">
        <f t="shared" si="33"/>
        <v>1.1026086960000001</v>
      </c>
      <c r="AT104" s="73" t="s">
        <v>436</v>
      </c>
      <c r="AU104" s="58">
        <v>4</v>
      </c>
      <c r="AV104" s="59"/>
      <c r="AW104" s="58"/>
      <c r="AX104" s="58">
        <f t="shared" si="34"/>
        <v>4</v>
      </c>
      <c r="AY104" s="59"/>
      <c r="AZ104" s="58"/>
      <c r="BA104" s="58"/>
      <c r="BB104" s="58"/>
      <c r="BC104" s="58">
        <f t="shared" si="35"/>
        <v>4</v>
      </c>
      <c r="BD104" s="58"/>
      <c r="BE104" s="58"/>
      <c r="BF104" s="58"/>
      <c r="BG104" s="58"/>
      <c r="BH104" s="58">
        <f t="shared" si="36"/>
        <v>0</v>
      </c>
      <c r="BI104" s="72" t="s">
        <v>135</v>
      </c>
      <c r="BJ104" s="72" t="s">
        <v>135</v>
      </c>
      <c r="BK104" s="72">
        <v>1</v>
      </c>
      <c r="BL104" s="58"/>
      <c r="BM104" s="58"/>
      <c r="BN104" s="58"/>
      <c r="BO104" s="58"/>
      <c r="BP104" s="58">
        <f t="shared" si="37"/>
        <v>1</v>
      </c>
      <c r="BQ104" s="58">
        <f t="shared" si="38"/>
        <v>5</v>
      </c>
      <c r="BR104" s="58">
        <f t="shared" si="39"/>
        <v>63.166188695999999</v>
      </c>
      <c r="BS104" s="58">
        <f t="shared" si="44"/>
        <v>28</v>
      </c>
      <c r="BT104" s="58">
        <f t="shared" si="45"/>
        <v>18</v>
      </c>
      <c r="BU104" s="58">
        <f t="shared" si="43"/>
        <v>150</v>
      </c>
    </row>
    <row r="105" spans="1:73" ht="14">
      <c r="A105" s="50" t="s">
        <v>356</v>
      </c>
      <c r="B105" s="50" t="s">
        <v>437</v>
      </c>
      <c r="C105" s="53" t="s">
        <v>438</v>
      </c>
      <c r="D105" s="52">
        <v>5.3849999999999998</v>
      </c>
      <c r="E105" s="58" t="s">
        <v>108</v>
      </c>
      <c r="F105" s="58">
        <v>0.5</v>
      </c>
      <c r="G105" s="59"/>
      <c r="H105" s="58"/>
      <c r="I105" s="58"/>
      <c r="J105" s="58"/>
      <c r="K105" s="58"/>
      <c r="L105" s="58"/>
      <c r="M105" s="58"/>
      <c r="N105" s="58"/>
      <c r="O105" s="58">
        <f t="shared" si="40"/>
        <v>0.5</v>
      </c>
      <c r="P105" s="58">
        <f t="shared" si="26"/>
        <v>5.8849999999999998</v>
      </c>
      <c r="Q105" s="64" t="s">
        <v>91</v>
      </c>
      <c r="R105" s="58">
        <v>1.87808</v>
      </c>
      <c r="S105" s="65">
        <f t="shared" si="27"/>
        <v>41.268479999999997</v>
      </c>
      <c r="T105" s="64">
        <v>65</v>
      </c>
      <c r="U105" s="68">
        <f t="shared" si="23"/>
        <v>3.25</v>
      </c>
      <c r="V105" s="58"/>
      <c r="W105" s="58"/>
      <c r="X105" s="58">
        <f t="shared" si="28"/>
        <v>3.25</v>
      </c>
      <c r="Y105" s="58"/>
      <c r="Z105" s="65"/>
      <c r="AA105" s="71">
        <v>2.7669999999999999</v>
      </c>
      <c r="AB105" s="33">
        <f t="shared" si="25"/>
        <v>1.5533999999999999</v>
      </c>
      <c r="AC105" s="58"/>
      <c r="AD105" s="58"/>
      <c r="AE105" s="58">
        <f t="shared" si="29"/>
        <v>1.5533999999999999</v>
      </c>
      <c r="AF105" s="59">
        <v>0</v>
      </c>
      <c r="AG105" s="59">
        <v>23</v>
      </c>
      <c r="AH105" s="59">
        <v>0</v>
      </c>
      <c r="AI105" s="58">
        <v>0</v>
      </c>
      <c r="AJ105" s="58">
        <v>0</v>
      </c>
      <c r="AK105" s="58"/>
      <c r="AL105" s="58">
        <f t="shared" si="30"/>
        <v>0</v>
      </c>
      <c r="AM105" s="58">
        <f t="shared" si="31"/>
        <v>0</v>
      </c>
      <c r="AN105" s="58"/>
      <c r="AO105" s="58"/>
      <c r="AP105" s="58">
        <f t="shared" si="32"/>
        <v>0</v>
      </c>
      <c r="AQ105" s="58"/>
      <c r="AR105" s="58"/>
      <c r="AS105" s="22">
        <f t="shared" si="33"/>
        <v>0</v>
      </c>
      <c r="AT105" s="73"/>
      <c r="AU105" s="58"/>
      <c r="AV105" s="59"/>
      <c r="AW105" s="58"/>
      <c r="AX105" s="58">
        <f t="shared" si="34"/>
        <v>0</v>
      </c>
      <c r="AY105" s="59"/>
      <c r="AZ105" s="58"/>
      <c r="BA105" s="58"/>
      <c r="BB105" s="58"/>
      <c r="BC105" s="58">
        <f t="shared" si="35"/>
        <v>0</v>
      </c>
      <c r="BD105" s="58"/>
      <c r="BE105" s="58"/>
      <c r="BF105" s="58"/>
      <c r="BG105" s="58"/>
      <c r="BH105" s="58">
        <f t="shared" si="36"/>
        <v>0</v>
      </c>
      <c r="BI105" s="72"/>
      <c r="BJ105" s="72"/>
      <c r="BK105" s="72"/>
      <c r="BL105" s="58"/>
      <c r="BM105" s="58"/>
      <c r="BN105" s="58"/>
      <c r="BO105" s="58"/>
      <c r="BP105" s="58">
        <f t="shared" si="37"/>
        <v>0</v>
      </c>
      <c r="BQ105" s="58">
        <f t="shared" si="38"/>
        <v>0</v>
      </c>
      <c r="BR105" s="58">
        <f t="shared" si="39"/>
        <v>51.956879999999998</v>
      </c>
      <c r="BS105" s="58">
        <f t="shared" si="44"/>
        <v>48</v>
      </c>
      <c r="BT105" s="58">
        <f t="shared" si="45"/>
        <v>51</v>
      </c>
      <c r="BU105" s="58">
        <f t="shared" si="43"/>
        <v>389</v>
      </c>
    </row>
    <row r="106" spans="1:73" ht="14">
      <c r="A106" s="50" t="s">
        <v>356</v>
      </c>
      <c r="B106" s="50" t="s">
        <v>439</v>
      </c>
      <c r="C106" s="53" t="s">
        <v>440</v>
      </c>
      <c r="D106" s="52">
        <v>5.5179999999999998</v>
      </c>
      <c r="E106" s="58" t="s">
        <v>108</v>
      </c>
      <c r="F106" s="58">
        <v>0.5</v>
      </c>
      <c r="G106" s="59"/>
      <c r="H106" s="58">
        <v>0</v>
      </c>
      <c r="I106" s="58"/>
      <c r="J106" s="58"/>
      <c r="K106" s="58"/>
      <c r="L106" s="58"/>
      <c r="M106" s="58"/>
      <c r="N106" s="58"/>
      <c r="O106" s="58">
        <f t="shared" si="40"/>
        <v>0.5</v>
      </c>
      <c r="P106" s="58">
        <f t="shared" si="26"/>
        <v>6.0179999999999998</v>
      </c>
      <c r="Q106" s="64" t="s">
        <v>91</v>
      </c>
      <c r="R106" s="58">
        <v>3.38625</v>
      </c>
      <c r="S106" s="65">
        <f t="shared" si="27"/>
        <v>50.317500000000003</v>
      </c>
      <c r="T106" s="64">
        <v>76</v>
      </c>
      <c r="U106" s="68">
        <f t="shared" si="23"/>
        <v>3.8</v>
      </c>
      <c r="V106" s="58"/>
      <c r="W106" s="58"/>
      <c r="X106" s="58">
        <f t="shared" si="28"/>
        <v>3.8</v>
      </c>
      <c r="Y106" s="58"/>
      <c r="Z106" s="65"/>
      <c r="AA106" s="71">
        <v>0</v>
      </c>
      <c r="AB106" s="33">
        <f t="shared" si="25"/>
        <v>1</v>
      </c>
      <c r="AC106" s="58"/>
      <c r="AD106" s="58"/>
      <c r="AE106" s="58">
        <f t="shared" si="29"/>
        <v>1</v>
      </c>
      <c r="AF106" s="59">
        <v>2</v>
      </c>
      <c r="AG106" s="59">
        <v>23</v>
      </c>
      <c r="AH106" s="59">
        <v>0</v>
      </c>
      <c r="AI106" s="58">
        <v>0.17391304299999999</v>
      </c>
      <c r="AJ106" s="58">
        <v>0</v>
      </c>
      <c r="AK106" s="58">
        <v>22</v>
      </c>
      <c r="AL106" s="58">
        <f t="shared" si="30"/>
        <v>22</v>
      </c>
      <c r="AM106" s="58">
        <f t="shared" si="31"/>
        <v>0.44</v>
      </c>
      <c r="AN106" s="58"/>
      <c r="AO106" s="58"/>
      <c r="AP106" s="58">
        <f t="shared" si="32"/>
        <v>0.44</v>
      </c>
      <c r="AQ106" s="58"/>
      <c r="AR106" s="58"/>
      <c r="AS106" s="22">
        <f t="shared" si="33"/>
        <v>0.61391304300000005</v>
      </c>
      <c r="AT106" s="74" t="s">
        <v>441</v>
      </c>
      <c r="AU106" s="58">
        <v>8.4</v>
      </c>
      <c r="AV106" s="59"/>
      <c r="AW106" s="58"/>
      <c r="AX106" s="58">
        <f t="shared" si="34"/>
        <v>8.4</v>
      </c>
      <c r="AY106" s="59"/>
      <c r="AZ106" s="58">
        <v>1</v>
      </c>
      <c r="BA106" s="58" t="s">
        <v>442</v>
      </c>
      <c r="BB106" s="58">
        <v>0</v>
      </c>
      <c r="BC106" s="58">
        <f t="shared" si="35"/>
        <v>9.4</v>
      </c>
      <c r="BD106" s="63"/>
      <c r="BE106" s="58"/>
      <c r="BF106" s="58"/>
      <c r="BG106" s="58"/>
      <c r="BH106" s="58">
        <f t="shared" si="36"/>
        <v>0</v>
      </c>
      <c r="BI106" s="72"/>
      <c r="BJ106" s="72"/>
      <c r="BK106" s="72"/>
      <c r="BL106" s="63"/>
      <c r="BM106" s="58"/>
      <c r="BN106" s="58"/>
      <c r="BO106" s="58"/>
      <c r="BP106" s="58">
        <f t="shared" si="37"/>
        <v>0</v>
      </c>
      <c r="BQ106" s="58">
        <f t="shared" si="38"/>
        <v>9.4</v>
      </c>
      <c r="BR106" s="58">
        <f t="shared" si="39"/>
        <v>71.149413042999996</v>
      </c>
      <c r="BS106" s="58">
        <f t="shared" si="44"/>
        <v>16</v>
      </c>
      <c r="BT106" s="58">
        <f t="shared" si="45"/>
        <v>6</v>
      </c>
      <c r="BU106" s="58">
        <f t="shared" si="43"/>
        <v>56</v>
      </c>
    </row>
    <row r="107" spans="1:73" ht="14">
      <c r="A107" s="50" t="s">
        <v>356</v>
      </c>
      <c r="B107" s="50" t="s">
        <v>443</v>
      </c>
      <c r="C107" s="53" t="s">
        <v>444</v>
      </c>
      <c r="D107" s="52">
        <v>5.4459999999999997</v>
      </c>
      <c r="E107" s="58" t="s">
        <v>108</v>
      </c>
      <c r="F107" s="58">
        <v>0.5</v>
      </c>
      <c r="G107" s="59"/>
      <c r="H107" s="58"/>
      <c r="I107" s="58"/>
      <c r="J107" s="58"/>
      <c r="K107" s="58"/>
      <c r="L107" s="58"/>
      <c r="M107" s="58"/>
      <c r="N107" s="58"/>
      <c r="O107" s="58">
        <f t="shared" si="40"/>
        <v>0.5</v>
      </c>
      <c r="P107" s="58">
        <f t="shared" si="26"/>
        <v>5.9459999999999997</v>
      </c>
      <c r="Q107" s="64" t="s">
        <v>91</v>
      </c>
      <c r="R107" s="58">
        <v>3.6089699999999998</v>
      </c>
      <c r="S107" s="65">
        <f t="shared" si="27"/>
        <v>51.653820000000003</v>
      </c>
      <c r="T107" s="64">
        <v>61.5</v>
      </c>
      <c r="U107" s="68">
        <f t="shared" si="23"/>
        <v>3.0750000000000002</v>
      </c>
      <c r="V107" s="58"/>
      <c r="W107" s="58"/>
      <c r="X107" s="58">
        <f t="shared" si="28"/>
        <v>3.0750000000000002</v>
      </c>
      <c r="Y107" s="58"/>
      <c r="Z107" s="65"/>
      <c r="AA107" s="71">
        <v>3.8330000000000002</v>
      </c>
      <c r="AB107" s="33">
        <f t="shared" si="25"/>
        <v>1.7665999999999999</v>
      </c>
      <c r="AC107" s="58"/>
      <c r="AD107" s="58"/>
      <c r="AE107" s="58">
        <f t="shared" si="29"/>
        <v>1.7665999999999999</v>
      </c>
      <c r="AF107" s="59">
        <v>2</v>
      </c>
      <c r="AG107" s="59">
        <v>23</v>
      </c>
      <c r="AH107" s="59">
        <v>0</v>
      </c>
      <c r="AI107" s="58">
        <v>0.17391304299999999</v>
      </c>
      <c r="AJ107" s="58">
        <v>0</v>
      </c>
      <c r="AK107" s="58"/>
      <c r="AL107" s="58">
        <f t="shared" si="30"/>
        <v>0</v>
      </c>
      <c r="AM107" s="58">
        <f t="shared" si="31"/>
        <v>0</v>
      </c>
      <c r="AN107" s="58"/>
      <c r="AO107" s="58"/>
      <c r="AP107" s="58">
        <f t="shared" si="32"/>
        <v>0</v>
      </c>
      <c r="AQ107" s="58"/>
      <c r="AR107" s="58"/>
      <c r="AS107" s="22">
        <f t="shared" si="33"/>
        <v>0.17391304299999999</v>
      </c>
      <c r="AT107" s="73"/>
      <c r="AU107" s="58"/>
      <c r="AV107" s="59"/>
      <c r="AW107" s="58"/>
      <c r="AX107" s="58">
        <f t="shared" si="34"/>
        <v>0</v>
      </c>
      <c r="AY107" s="59"/>
      <c r="AZ107" s="58"/>
      <c r="BA107" s="58"/>
      <c r="BB107" s="58"/>
      <c r="BC107" s="58">
        <f t="shared" si="35"/>
        <v>0</v>
      </c>
      <c r="BD107" s="58"/>
      <c r="BE107" s="58"/>
      <c r="BF107" s="58"/>
      <c r="BG107" s="58"/>
      <c r="BH107" s="58">
        <f t="shared" si="36"/>
        <v>0</v>
      </c>
      <c r="BI107" s="72"/>
      <c r="BJ107" s="72"/>
      <c r="BK107" s="72"/>
      <c r="BL107" s="58"/>
      <c r="BM107" s="58"/>
      <c r="BN107" s="58"/>
      <c r="BO107" s="58"/>
      <c r="BP107" s="58">
        <f t="shared" si="37"/>
        <v>0</v>
      </c>
      <c r="BQ107" s="58">
        <f t="shared" si="38"/>
        <v>0</v>
      </c>
      <c r="BR107" s="58">
        <f t="shared" si="39"/>
        <v>62.615333043</v>
      </c>
      <c r="BS107" s="58">
        <f t="shared" si="44"/>
        <v>9</v>
      </c>
      <c r="BT107" s="58">
        <f t="shared" si="45"/>
        <v>20</v>
      </c>
      <c r="BU107" s="58">
        <f t="shared" si="43"/>
        <v>157</v>
      </c>
    </row>
    <row r="108" spans="1:73" ht="14">
      <c r="A108" s="50" t="s">
        <v>356</v>
      </c>
      <c r="B108" s="50" t="s">
        <v>445</v>
      </c>
      <c r="C108" s="53" t="s">
        <v>446</v>
      </c>
      <c r="D108" s="52">
        <v>5.7009999999999996</v>
      </c>
      <c r="E108" s="58" t="s">
        <v>108</v>
      </c>
      <c r="F108" s="58">
        <v>0.5</v>
      </c>
      <c r="G108" s="59"/>
      <c r="H108" s="58"/>
      <c r="I108" s="58"/>
      <c r="J108" s="58"/>
      <c r="K108" s="58"/>
      <c r="L108" s="58"/>
      <c r="M108" s="58"/>
      <c r="N108" s="58"/>
      <c r="O108" s="58">
        <f t="shared" si="40"/>
        <v>0.5</v>
      </c>
      <c r="P108" s="58">
        <f t="shared" si="26"/>
        <v>6.2009999999999996</v>
      </c>
      <c r="Q108" s="64" t="s">
        <v>91</v>
      </c>
      <c r="R108" s="58">
        <v>3.4710100000000002</v>
      </c>
      <c r="S108" s="65">
        <f t="shared" si="27"/>
        <v>50.826059999999998</v>
      </c>
      <c r="T108" s="64">
        <v>84.5</v>
      </c>
      <c r="U108" s="68">
        <f t="shared" si="23"/>
        <v>4.2249999999999996</v>
      </c>
      <c r="V108" s="58"/>
      <c r="W108" s="58"/>
      <c r="X108" s="58">
        <f t="shared" si="28"/>
        <v>4.2249999999999996</v>
      </c>
      <c r="Y108" s="58"/>
      <c r="Z108" s="65"/>
      <c r="AA108" s="71">
        <v>0</v>
      </c>
      <c r="AB108" s="33">
        <f t="shared" si="25"/>
        <v>1</v>
      </c>
      <c r="AC108" s="58"/>
      <c r="AD108" s="58"/>
      <c r="AE108" s="58">
        <f t="shared" si="29"/>
        <v>1</v>
      </c>
      <c r="AF108" s="59">
        <v>0</v>
      </c>
      <c r="AG108" s="59">
        <v>23</v>
      </c>
      <c r="AH108" s="59">
        <v>0</v>
      </c>
      <c r="AI108" s="58">
        <v>0</v>
      </c>
      <c r="AJ108" s="58">
        <v>0</v>
      </c>
      <c r="AK108" s="58">
        <v>19.5</v>
      </c>
      <c r="AL108" s="58">
        <f t="shared" si="30"/>
        <v>19.5</v>
      </c>
      <c r="AM108" s="58">
        <f t="shared" si="31"/>
        <v>0.39</v>
      </c>
      <c r="AN108" s="58"/>
      <c r="AO108" s="58"/>
      <c r="AP108" s="58">
        <f t="shared" si="32"/>
        <v>0.39</v>
      </c>
      <c r="AQ108" s="63" t="s">
        <v>270</v>
      </c>
      <c r="AR108" s="63">
        <v>0</v>
      </c>
      <c r="AS108" s="22">
        <f t="shared" si="33"/>
        <v>0.39</v>
      </c>
      <c r="AT108" s="73" t="s">
        <v>447</v>
      </c>
      <c r="AU108" s="58">
        <v>7</v>
      </c>
      <c r="AV108" s="59"/>
      <c r="AW108" s="58"/>
      <c r="AX108" s="58">
        <f t="shared" si="34"/>
        <v>7</v>
      </c>
      <c r="AY108" s="59"/>
      <c r="AZ108" s="58"/>
      <c r="BA108" s="58"/>
      <c r="BB108" s="58"/>
      <c r="BC108" s="58">
        <f t="shared" si="35"/>
        <v>7</v>
      </c>
      <c r="BD108" s="58"/>
      <c r="BE108" s="58"/>
      <c r="BF108" s="58"/>
      <c r="BG108" s="58"/>
      <c r="BH108" s="58">
        <f t="shared" si="36"/>
        <v>0</v>
      </c>
      <c r="BI108" s="72"/>
      <c r="BJ108" s="72"/>
      <c r="BK108" s="72"/>
      <c r="BL108" s="58"/>
      <c r="BM108" s="58"/>
      <c r="BN108" s="58"/>
      <c r="BO108" s="58"/>
      <c r="BP108" s="58">
        <f t="shared" si="37"/>
        <v>0</v>
      </c>
      <c r="BQ108" s="58">
        <f t="shared" si="38"/>
        <v>7</v>
      </c>
      <c r="BR108" s="58">
        <f t="shared" si="39"/>
        <v>69.642060000000001</v>
      </c>
      <c r="BS108" s="58">
        <f t="shared" si="44"/>
        <v>12</v>
      </c>
      <c r="BT108" s="58">
        <f t="shared" si="45"/>
        <v>7</v>
      </c>
      <c r="BU108" s="58">
        <f t="shared" si="43"/>
        <v>73</v>
      </c>
    </row>
    <row r="109" spans="1:73" ht="14">
      <c r="A109" s="50" t="s">
        <v>356</v>
      </c>
      <c r="B109" s="50" t="s">
        <v>448</v>
      </c>
      <c r="C109" s="53" t="s">
        <v>449</v>
      </c>
      <c r="D109" s="52">
        <v>5.5140000000000002</v>
      </c>
      <c r="E109" s="58" t="s">
        <v>108</v>
      </c>
      <c r="F109" s="58">
        <v>0.5</v>
      </c>
      <c r="G109" s="59"/>
      <c r="H109" s="58"/>
      <c r="I109" s="58"/>
      <c r="J109" s="58"/>
      <c r="K109" s="58"/>
      <c r="L109" s="58"/>
      <c r="M109" s="58"/>
      <c r="N109" s="58"/>
      <c r="O109" s="58">
        <f t="shared" si="40"/>
        <v>0.5</v>
      </c>
      <c r="P109" s="58">
        <f t="shared" si="26"/>
        <v>6.0140000000000002</v>
      </c>
      <c r="Q109" s="64" t="s">
        <v>91</v>
      </c>
      <c r="R109" s="58">
        <v>2.25</v>
      </c>
      <c r="S109" s="65">
        <f t="shared" si="27"/>
        <v>43.5</v>
      </c>
      <c r="T109" s="64">
        <v>60.5</v>
      </c>
      <c r="U109" s="68">
        <f t="shared" si="23"/>
        <v>3.0249999999999999</v>
      </c>
      <c r="V109" s="58"/>
      <c r="W109" s="58"/>
      <c r="X109" s="58">
        <f t="shared" si="28"/>
        <v>3.0249999999999999</v>
      </c>
      <c r="Y109" s="58"/>
      <c r="Z109" s="65"/>
      <c r="AA109" s="71">
        <v>3.45</v>
      </c>
      <c r="AB109" s="33">
        <f t="shared" si="25"/>
        <v>1.69</v>
      </c>
      <c r="AC109" s="58"/>
      <c r="AD109" s="58"/>
      <c r="AE109" s="58">
        <f t="shared" si="29"/>
        <v>1.69</v>
      </c>
      <c r="AF109" s="59">
        <v>1</v>
      </c>
      <c r="AG109" s="59">
        <v>23</v>
      </c>
      <c r="AH109" s="59">
        <v>0</v>
      </c>
      <c r="AI109" s="58">
        <v>8.6956521999999994E-2</v>
      </c>
      <c r="AJ109" s="58">
        <v>0</v>
      </c>
      <c r="AK109" s="58"/>
      <c r="AL109" s="58">
        <f t="shared" si="30"/>
        <v>0</v>
      </c>
      <c r="AM109" s="58">
        <f t="shared" si="31"/>
        <v>0</v>
      </c>
      <c r="AN109" s="58"/>
      <c r="AO109" s="58"/>
      <c r="AP109" s="58">
        <f t="shared" si="32"/>
        <v>0</v>
      </c>
      <c r="AQ109" s="58"/>
      <c r="AR109" s="58"/>
      <c r="AS109" s="22">
        <f t="shared" si="33"/>
        <v>8.6956521999999994E-2</v>
      </c>
      <c r="AT109" s="73"/>
      <c r="AU109" s="58"/>
      <c r="AV109" s="59"/>
      <c r="AW109" s="58"/>
      <c r="AX109" s="58">
        <f t="shared" si="34"/>
        <v>0</v>
      </c>
      <c r="AY109" s="59"/>
      <c r="AZ109" s="58"/>
      <c r="BA109" s="58"/>
      <c r="BB109" s="58"/>
      <c r="BC109" s="58">
        <f t="shared" si="35"/>
        <v>0</v>
      </c>
      <c r="BD109" s="58"/>
      <c r="BE109" s="58"/>
      <c r="BF109" s="58"/>
      <c r="BG109" s="58"/>
      <c r="BH109" s="58">
        <f t="shared" si="36"/>
        <v>0</v>
      </c>
      <c r="BI109" s="72"/>
      <c r="BJ109" s="72"/>
      <c r="BK109" s="72"/>
      <c r="BL109" s="58"/>
      <c r="BM109" s="58"/>
      <c r="BN109" s="58"/>
      <c r="BO109" s="58"/>
      <c r="BP109" s="58">
        <f t="shared" si="37"/>
        <v>0</v>
      </c>
      <c r="BQ109" s="58">
        <f t="shared" si="38"/>
        <v>0</v>
      </c>
      <c r="BR109" s="58">
        <f t="shared" si="39"/>
        <v>54.315956522</v>
      </c>
      <c r="BS109" s="58">
        <f t="shared" si="44"/>
        <v>43</v>
      </c>
      <c r="BT109" s="58">
        <f t="shared" si="45"/>
        <v>47</v>
      </c>
      <c r="BU109" s="58">
        <f t="shared" si="43"/>
        <v>366</v>
      </c>
    </row>
    <row r="110" spans="1:73" ht="14">
      <c r="A110" s="50" t="s">
        <v>356</v>
      </c>
      <c r="B110" s="50" t="s">
        <v>450</v>
      </c>
      <c r="C110" s="53" t="s">
        <v>451</v>
      </c>
      <c r="D110" s="52">
        <v>5.5439999999999996</v>
      </c>
      <c r="E110" s="58" t="s">
        <v>108</v>
      </c>
      <c r="F110" s="58">
        <v>0.5</v>
      </c>
      <c r="G110" s="59"/>
      <c r="H110" s="58"/>
      <c r="I110" s="58"/>
      <c r="J110" s="58"/>
      <c r="K110" s="58"/>
      <c r="L110" s="58"/>
      <c r="M110" s="58"/>
      <c r="N110" s="58"/>
      <c r="O110" s="58">
        <f t="shared" si="40"/>
        <v>0.5</v>
      </c>
      <c r="P110" s="58">
        <f t="shared" si="26"/>
        <v>6.0439999999999996</v>
      </c>
      <c r="Q110" s="64" t="s">
        <v>91</v>
      </c>
      <c r="R110" s="58">
        <v>2.62121</v>
      </c>
      <c r="S110" s="65">
        <f t="shared" si="27"/>
        <v>45.727260000000001</v>
      </c>
      <c r="T110" s="64">
        <v>71</v>
      </c>
      <c r="U110" s="68">
        <f t="shared" si="23"/>
        <v>3.55</v>
      </c>
      <c r="V110" s="58"/>
      <c r="W110" s="58"/>
      <c r="X110" s="58">
        <f t="shared" si="28"/>
        <v>3.55</v>
      </c>
      <c r="Y110" s="58"/>
      <c r="Z110" s="65"/>
      <c r="AA110" s="71">
        <v>2.6669999999999998</v>
      </c>
      <c r="AB110" s="33">
        <f t="shared" si="25"/>
        <v>1.5334000000000001</v>
      </c>
      <c r="AC110" s="58"/>
      <c r="AD110" s="58"/>
      <c r="AE110" s="58">
        <f t="shared" si="29"/>
        <v>1.5334000000000001</v>
      </c>
      <c r="AF110" s="59">
        <v>17</v>
      </c>
      <c r="AG110" s="59">
        <v>23</v>
      </c>
      <c r="AH110" s="59">
        <v>0</v>
      </c>
      <c r="AI110" s="58">
        <v>1.4782608699999999</v>
      </c>
      <c r="AJ110" s="58">
        <v>0</v>
      </c>
      <c r="AK110" s="58"/>
      <c r="AL110" s="58">
        <f t="shared" si="30"/>
        <v>0</v>
      </c>
      <c r="AM110" s="58">
        <f t="shared" si="31"/>
        <v>0</v>
      </c>
      <c r="AN110" s="58"/>
      <c r="AO110" s="58"/>
      <c r="AP110" s="58">
        <f t="shared" si="32"/>
        <v>0</v>
      </c>
      <c r="AQ110" s="58"/>
      <c r="AR110" s="58"/>
      <c r="AS110" s="22">
        <f t="shared" si="33"/>
        <v>1.4782608699999999</v>
      </c>
      <c r="AT110" s="73"/>
      <c r="AU110" s="58"/>
      <c r="AV110" s="59"/>
      <c r="AW110" s="58"/>
      <c r="AX110" s="58">
        <f t="shared" si="34"/>
        <v>0</v>
      </c>
      <c r="AY110" s="59"/>
      <c r="AZ110" s="58"/>
      <c r="BA110" s="58"/>
      <c r="BB110" s="58"/>
      <c r="BC110" s="58">
        <f t="shared" si="35"/>
        <v>0</v>
      </c>
      <c r="BD110" s="58"/>
      <c r="BE110" s="58"/>
      <c r="BF110" s="58"/>
      <c r="BG110" s="58"/>
      <c r="BH110" s="58">
        <f t="shared" si="36"/>
        <v>0</v>
      </c>
      <c r="BI110" s="72" t="s">
        <v>148</v>
      </c>
      <c r="BJ110" s="72" t="s">
        <v>148</v>
      </c>
      <c r="BK110" s="72">
        <v>1</v>
      </c>
      <c r="BL110" s="58"/>
      <c r="BM110" s="58"/>
      <c r="BN110" s="58"/>
      <c r="BO110" s="58"/>
      <c r="BP110" s="58">
        <f t="shared" si="37"/>
        <v>1</v>
      </c>
      <c r="BQ110" s="58">
        <f t="shared" si="38"/>
        <v>1</v>
      </c>
      <c r="BR110" s="58">
        <f t="shared" si="39"/>
        <v>59.332920870000002</v>
      </c>
      <c r="BS110" s="58">
        <f t="shared" si="44"/>
        <v>31</v>
      </c>
      <c r="BT110" s="58">
        <f t="shared" si="45"/>
        <v>28</v>
      </c>
      <c r="BU110" s="58">
        <f t="shared" si="43"/>
        <v>235</v>
      </c>
    </row>
    <row r="111" spans="1:73" ht="14">
      <c r="A111" s="50" t="s">
        <v>356</v>
      </c>
      <c r="B111" s="50" t="s">
        <v>452</v>
      </c>
      <c r="C111" s="53" t="s">
        <v>453</v>
      </c>
      <c r="D111" s="52">
        <v>5.4669999999999996</v>
      </c>
      <c r="E111" s="58" t="s">
        <v>108</v>
      </c>
      <c r="F111" s="58">
        <v>0.5</v>
      </c>
      <c r="G111" s="59"/>
      <c r="H111" s="58"/>
      <c r="I111" s="58" t="s">
        <v>140</v>
      </c>
      <c r="J111" s="58">
        <v>0.2</v>
      </c>
      <c r="K111" s="58"/>
      <c r="L111" s="58"/>
      <c r="M111" s="58"/>
      <c r="N111" s="58"/>
      <c r="O111" s="58">
        <f t="shared" si="40"/>
        <v>0.7</v>
      </c>
      <c r="P111" s="58">
        <f t="shared" si="26"/>
        <v>6.1669999999999998</v>
      </c>
      <c r="Q111" s="64" t="s">
        <v>91</v>
      </c>
      <c r="R111" s="58">
        <v>2.94658</v>
      </c>
      <c r="S111" s="65">
        <f t="shared" si="27"/>
        <v>47.679479999999998</v>
      </c>
      <c r="T111" s="64">
        <v>68.5</v>
      </c>
      <c r="U111" s="68">
        <f t="shared" si="23"/>
        <v>3.4249999999999998</v>
      </c>
      <c r="V111" s="58"/>
      <c r="W111" s="58"/>
      <c r="X111" s="58">
        <f t="shared" si="28"/>
        <v>3.4249999999999998</v>
      </c>
      <c r="Y111" s="58"/>
      <c r="Z111" s="65"/>
      <c r="AA111" s="71">
        <v>3.5</v>
      </c>
      <c r="AB111" s="33">
        <f t="shared" si="25"/>
        <v>1.7</v>
      </c>
      <c r="AC111" s="58"/>
      <c r="AD111" s="58"/>
      <c r="AE111" s="58">
        <f t="shared" si="29"/>
        <v>1.7</v>
      </c>
      <c r="AF111" s="59">
        <v>13</v>
      </c>
      <c r="AG111" s="59">
        <v>22</v>
      </c>
      <c r="AH111" s="59">
        <v>0</v>
      </c>
      <c r="AI111" s="58">
        <v>1.181818182</v>
      </c>
      <c r="AJ111" s="58">
        <v>0</v>
      </c>
      <c r="AK111" s="58">
        <v>11</v>
      </c>
      <c r="AL111" s="58">
        <f t="shared" si="30"/>
        <v>11</v>
      </c>
      <c r="AM111" s="58">
        <f t="shared" si="31"/>
        <v>0.22</v>
      </c>
      <c r="AN111" s="58"/>
      <c r="AO111" s="58"/>
      <c r="AP111" s="58">
        <f t="shared" si="32"/>
        <v>0.22</v>
      </c>
      <c r="AQ111" s="63" t="s">
        <v>454</v>
      </c>
      <c r="AR111" s="58">
        <v>0.6</v>
      </c>
      <c r="AS111" s="22">
        <f t="shared" si="33"/>
        <v>2.0018181820000001</v>
      </c>
      <c r="AT111" s="73"/>
      <c r="AU111" s="58"/>
      <c r="AV111" s="59"/>
      <c r="AW111" s="58"/>
      <c r="AX111" s="58">
        <f t="shared" si="34"/>
        <v>0</v>
      </c>
      <c r="AY111" s="59"/>
      <c r="AZ111" s="58"/>
      <c r="BA111" s="58"/>
      <c r="BB111" s="58"/>
      <c r="BC111" s="58">
        <f t="shared" si="35"/>
        <v>0</v>
      </c>
      <c r="BD111" s="58"/>
      <c r="BE111" s="58"/>
      <c r="BF111" s="58"/>
      <c r="BG111" s="58"/>
      <c r="BH111" s="58">
        <f t="shared" si="36"/>
        <v>0</v>
      </c>
      <c r="BI111" s="72"/>
      <c r="BJ111" s="72"/>
      <c r="BK111" s="72"/>
      <c r="BL111" s="58"/>
      <c r="BM111" s="58"/>
      <c r="BN111" s="58"/>
      <c r="BO111" s="58"/>
      <c r="BP111" s="58">
        <f t="shared" si="37"/>
        <v>0</v>
      </c>
      <c r="BQ111" s="58">
        <f t="shared" si="38"/>
        <v>0</v>
      </c>
      <c r="BR111" s="58">
        <f t="shared" si="39"/>
        <v>60.973298182000001</v>
      </c>
      <c r="BS111" s="58">
        <f t="shared" si="44"/>
        <v>24</v>
      </c>
      <c r="BT111" s="58">
        <f t="shared" si="45"/>
        <v>25</v>
      </c>
      <c r="BU111" s="58">
        <f t="shared" si="43"/>
        <v>196</v>
      </c>
    </row>
    <row r="112" spans="1:73" ht="14">
      <c r="A112" s="50" t="s">
        <v>356</v>
      </c>
      <c r="B112" s="50" t="s">
        <v>455</v>
      </c>
      <c r="C112" s="53" t="s">
        <v>456</v>
      </c>
      <c r="D112" s="52">
        <v>5.4320000000000004</v>
      </c>
      <c r="E112" s="58" t="s">
        <v>108</v>
      </c>
      <c r="F112" s="58">
        <v>0.5</v>
      </c>
      <c r="G112" s="59"/>
      <c r="H112" s="58"/>
      <c r="I112" s="58"/>
      <c r="J112" s="58"/>
      <c r="K112" s="58"/>
      <c r="L112" s="58"/>
      <c r="M112" s="58"/>
      <c r="N112" s="58"/>
      <c r="O112" s="58">
        <f t="shared" si="40"/>
        <v>0.5</v>
      </c>
      <c r="P112" s="58">
        <f t="shared" si="26"/>
        <v>5.9320000000000004</v>
      </c>
      <c r="Q112" s="64" t="s">
        <v>91</v>
      </c>
      <c r="R112" s="58">
        <v>2.2704900000000001</v>
      </c>
      <c r="S112" s="65">
        <f t="shared" si="27"/>
        <v>43.62294</v>
      </c>
      <c r="T112" s="64">
        <v>66</v>
      </c>
      <c r="U112" s="68">
        <f t="shared" si="23"/>
        <v>3.3</v>
      </c>
      <c r="V112" s="58"/>
      <c r="W112" s="58"/>
      <c r="X112" s="58">
        <f t="shared" si="28"/>
        <v>3.3</v>
      </c>
      <c r="Y112" s="58"/>
      <c r="Z112" s="65"/>
      <c r="AA112" s="71">
        <v>2.9329999999999998</v>
      </c>
      <c r="AB112" s="33">
        <f t="shared" si="25"/>
        <v>1.5866</v>
      </c>
      <c r="AC112" s="58"/>
      <c r="AD112" s="58"/>
      <c r="AE112" s="58">
        <f t="shared" si="29"/>
        <v>1.5866</v>
      </c>
      <c r="AF112" s="59">
        <v>0</v>
      </c>
      <c r="AG112" s="59">
        <v>23</v>
      </c>
      <c r="AH112" s="59">
        <v>0</v>
      </c>
      <c r="AI112" s="58">
        <v>0</v>
      </c>
      <c r="AJ112" s="58">
        <v>0</v>
      </c>
      <c r="AK112" s="58"/>
      <c r="AL112" s="58">
        <f t="shared" si="30"/>
        <v>0</v>
      </c>
      <c r="AM112" s="58">
        <f t="shared" si="31"/>
        <v>0</v>
      </c>
      <c r="AN112" s="58"/>
      <c r="AO112" s="58"/>
      <c r="AP112" s="58">
        <f t="shared" si="32"/>
        <v>0</v>
      </c>
      <c r="AQ112" s="58"/>
      <c r="AR112" s="58"/>
      <c r="AS112" s="22">
        <f t="shared" si="33"/>
        <v>0</v>
      </c>
      <c r="AT112" s="73"/>
      <c r="AU112" s="58"/>
      <c r="AV112" s="59"/>
      <c r="AW112" s="58"/>
      <c r="AX112" s="58">
        <f t="shared" si="34"/>
        <v>0</v>
      </c>
      <c r="AY112" s="59"/>
      <c r="AZ112" s="58"/>
      <c r="BA112" s="58"/>
      <c r="BB112" s="58"/>
      <c r="BC112" s="58">
        <f t="shared" si="35"/>
        <v>0</v>
      </c>
      <c r="BD112" s="58"/>
      <c r="BE112" s="58"/>
      <c r="BF112" s="58"/>
      <c r="BG112" s="58"/>
      <c r="BH112" s="58">
        <f t="shared" si="36"/>
        <v>0</v>
      </c>
      <c r="BI112" s="72"/>
      <c r="BJ112" s="72"/>
      <c r="BK112" s="72"/>
      <c r="BL112" s="58"/>
      <c r="BM112" s="58"/>
      <c r="BN112" s="58"/>
      <c r="BO112" s="58"/>
      <c r="BP112" s="58">
        <f t="shared" si="37"/>
        <v>0</v>
      </c>
      <c r="BQ112" s="58">
        <f t="shared" si="38"/>
        <v>0</v>
      </c>
      <c r="BR112" s="58">
        <f t="shared" si="39"/>
        <v>54.441540000000003</v>
      </c>
      <c r="BS112" s="58">
        <f t="shared" si="44"/>
        <v>42</v>
      </c>
      <c r="BT112" s="58">
        <f t="shared" si="45"/>
        <v>45</v>
      </c>
      <c r="BU112" s="58">
        <f t="shared" si="43"/>
        <v>362</v>
      </c>
    </row>
    <row r="113" spans="1:73" ht="14">
      <c r="A113" s="50" t="s">
        <v>356</v>
      </c>
      <c r="B113" s="50" t="s">
        <v>457</v>
      </c>
      <c r="C113" s="53" t="s">
        <v>458</v>
      </c>
      <c r="D113" s="52">
        <v>5.4139999999999997</v>
      </c>
      <c r="E113" s="58" t="s">
        <v>108</v>
      </c>
      <c r="F113" s="58">
        <v>0.5</v>
      </c>
      <c r="G113" s="59"/>
      <c r="H113" s="58"/>
      <c r="I113" s="58"/>
      <c r="J113" s="58"/>
      <c r="K113" s="58"/>
      <c r="L113" s="58"/>
      <c r="M113" s="58"/>
      <c r="N113" s="58"/>
      <c r="O113" s="58">
        <f t="shared" si="40"/>
        <v>0.5</v>
      </c>
      <c r="P113" s="58">
        <f t="shared" si="26"/>
        <v>5.9139999999999997</v>
      </c>
      <c r="Q113" s="64" t="s">
        <v>91</v>
      </c>
      <c r="R113" s="58">
        <v>3.6274199999999999</v>
      </c>
      <c r="S113" s="65">
        <f t="shared" si="27"/>
        <v>51.764519999999997</v>
      </c>
      <c r="T113" s="64">
        <v>77</v>
      </c>
      <c r="U113" s="68">
        <f t="shared" si="23"/>
        <v>3.85</v>
      </c>
      <c r="V113" s="58"/>
      <c r="W113" s="58"/>
      <c r="X113" s="58">
        <f t="shared" si="28"/>
        <v>3.85</v>
      </c>
      <c r="Y113" s="58"/>
      <c r="Z113" s="65"/>
      <c r="AA113" s="71">
        <v>3.05</v>
      </c>
      <c r="AB113" s="33">
        <f t="shared" si="25"/>
        <v>1.61</v>
      </c>
      <c r="AC113" s="58"/>
      <c r="AD113" s="58"/>
      <c r="AE113" s="58">
        <f t="shared" si="29"/>
        <v>1.61</v>
      </c>
      <c r="AF113" s="59">
        <v>2</v>
      </c>
      <c r="AG113" s="59">
        <v>23</v>
      </c>
      <c r="AH113" s="59">
        <v>0</v>
      </c>
      <c r="AI113" s="58">
        <v>0.17391304299999999</v>
      </c>
      <c r="AJ113" s="58">
        <v>0</v>
      </c>
      <c r="AK113" s="58"/>
      <c r="AL113" s="58">
        <f t="shared" si="30"/>
        <v>0</v>
      </c>
      <c r="AM113" s="58">
        <f t="shared" si="31"/>
        <v>0</v>
      </c>
      <c r="AN113" s="58"/>
      <c r="AO113" s="58"/>
      <c r="AP113" s="58">
        <f t="shared" si="32"/>
        <v>0</v>
      </c>
      <c r="AQ113" s="58"/>
      <c r="AR113" s="58"/>
      <c r="AS113" s="22">
        <f t="shared" si="33"/>
        <v>0.17391304299999999</v>
      </c>
      <c r="AT113" s="73"/>
      <c r="AU113" s="58"/>
      <c r="AV113" s="59"/>
      <c r="AW113" s="58"/>
      <c r="AX113" s="58">
        <f t="shared" si="34"/>
        <v>0</v>
      </c>
      <c r="AY113" s="59"/>
      <c r="AZ113" s="58"/>
      <c r="BA113" s="58"/>
      <c r="BB113" s="58"/>
      <c r="BC113" s="58">
        <f t="shared" si="35"/>
        <v>0</v>
      </c>
      <c r="BD113" s="58"/>
      <c r="BE113" s="58"/>
      <c r="BF113" s="58"/>
      <c r="BG113" s="58"/>
      <c r="BH113" s="58">
        <f t="shared" si="36"/>
        <v>0</v>
      </c>
      <c r="BI113" s="72"/>
      <c r="BJ113" s="72"/>
      <c r="BK113" s="72"/>
      <c r="BL113" s="58"/>
      <c r="BM113" s="58"/>
      <c r="BN113" s="58"/>
      <c r="BO113" s="58"/>
      <c r="BP113" s="58">
        <f t="shared" si="37"/>
        <v>0</v>
      </c>
      <c r="BQ113" s="58">
        <f t="shared" si="38"/>
        <v>0</v>
      </c>
      <c r="BR113" s="58">
        <f t="shared" si="39"/>
        <v>63.312433042999999</v>
      </c>
      <c r="BS113" s="58">
        <f t="shared" si="44"/>
        <v>8</v>
      </c>
      <c r="BT113" s="58">
        <f t="shared" si="45"/>
        <v>17</v>
      </c>
      <c r="BU113" s="58">
        <f t="shared" si="43"/>
        <v>146</v>
      </c>
    </row>
    <row r="114" spans="1:73" ht="14">
      <c r="A114" s="50" t="s">
        <v>356</v>
      </c>
      <c r="B114" s="50" t="s">
        <v>459</v>
      </c>
      <c r="C114" s="53" t="s">
        <v>460</v>
      </c>
      <c r="D114" s="52">
        <v>5.5389999999999997</v>
      </c>
      <c r="E114" s="58" t="s">
        <v>108</v>
      </c>
      <c r="F114" s="58">
        <v>0.5</v>
      </c>
      <c r="G114" s="59"/>
      <c r="H114" s="58"/>
      <c r="I114" s="63"/>
      <c r="J114" s="58"/>
      <c r="K114" s="58"/>
      <c r="L114" s="58"/>
      <c r="M114" s="58"/>
      <c r="N114" s="58"/>
      <c r="O114" s="58">
        <f t="shared" si="40"/>
        <v>0.5</v>
      </c>
      <c r="P114" s="58">
        <f t="shared" si="26"/>
        <v>6.0389999999999997</v>
      </c>
      <c r="Q114" s="64" t="s">
        <v>91</v>
      </c>
      <c r="R114" s="58">
        <v>3.41</v>
      </c>
      <c r="S114" s="65">
        <f t="shared" si="27"/>
        <v>50.46</v>
      </c>
      <c r="T114" s="64">
        <v>65</v>
      </c>
      <c r="U114" s="68">
        <f t="shared" si="23"/>
        <v>3.25</v>
      </c>
      <c r="V114" s="58"/>
      <c r="W114" s="58"/>
      <c r="X114" s="58">
        <f t="shared" si="28"/>
        <v>3.25</v>
      </c>
      <c r="Y114" s="58"/>
      <c r="Z114" s="65"/>
      <c r="AA114" s="71">
        <v>4.1669999999999998</v>
      </c>
      <c r="AB114" s="33">
        <f t="shared" si="25"/>
        <v>1.8333999999999999</v>
      </c>
      <c r="AC114" s="58" t="s">
        <v>89</v>
      </c>
      <c r="AD114" s="58"/>
      <c r="AE114" s="58">
        <f t="shared" si="29"/>
        <v>1.8333999999999999</v>
      </c>
      <c r="AF114" s="59">
        <v>9</v>
      </c>
      <c r="AG114" s="59">
        <v>23</v>
      </c>
      <c r="AH114" s="59">
        <v>0</v>
      </c>
      <c r="AI114" s="58">
        <v>0.78260869600000005</v>
      </c>
      <c r="AJ114" s="58">
        <v>0</v>
      </c>
      <c r="AK114" s="58">
        <v>253</v>
      </c>
      <c r="AL114" s="58">
        <f t="shared" si="30"/>
        <v>253</v>
      </c>
      <c r="AM114" s="58">
        <f t="shared" si="31"/>
        <v>2</v>
      </c>
      <c r="AN114" s="58"/>
      <c r="AO114" s="58"/>
      <c r="AP114" s="58">
        <f t="shared" si="32"/>
        <v>2</v>
      </c>
      <c r="AQ114" s="58" t="s">
        <v>461</v>
      </c>
      <c r="AR114" s="58">
        <v>0.3</v>
      </c>
      <c r="AS114" s="22">
        <f t="shared" si="33"/>
        <v>3.0826086959999999</v>
      </c>
      <c r="AT114" s="73"/>
      <c r="AU114" s="58"/>
      <c r="AV114" s="59"/>
      <c r="AW114" s="58"/>
      <c r="AX114" s="58">
        <f t="shared" si="34"/>
        <v>0</v>
      </c>
      <c r="AY114" s="59"/>
      <c r="AZ114" s="58">
        <v>0</v>
      </c>
      <c r="BA114" s="58" t="s">
        <v>462</v>
      </c>
      <c r="BB114" s="58"/>
      <c r="BC114" s="58">
        <f t="shared" si="35"/>
        <v>0</v>
      </c>
      <c r="BD114" s="58"/>
      <c r="BE114" s="58"/>
      <c r="BF114" s="58"/>
      <c r="BG114" s="58"/>
      <c r="BH114" s="58">
        <f t="shared" si="36"/>
        <v>0</v>
      </c>
      <c r="BI114" s="72"/>
      <c r="BJ114" s="72"/>
      <c r="BK114" s="72"/>
      <c r="BL114" s="58"/>
      <c r="BM114" s="58"/>
      <c r="BN114" s="58"/>
      <c r="BO114" s="58"/>
      <c r="BP114" s="58">
        <f t="shared" si="37"/>
        <v>0</v>
      </c>
      <c r="BQ114" s="58">
        <f t="shared" si="38"/>
        <v>0</v>
      </c>
      <c r="BR114" s="58">
        <f t="shared" si="39"/>
        <v>64.665008696000001</v>
      </c>
      <c r="BS114" s="58">
        <f t="shared" si="44"/>
        <v>13</v>
      </c>
      <c r="BT114" s="58">
        <f t="shared" si="45"/>
        <v>15</v>
      </c>
      <c r="BU114" s="58">
        <f t="shared" si="43"/>
        <v>127</v>
      </c>
    </row>
    <row r="115" spans="1:73" ht="14">
      <c r="A115" s="50" t="s">
        <v>356</v>
      </c>
      <c r="B115" s="50" t="s">
        <v>463</v>
      </c>
      <c r="C115" s="53" t="s">
        <v>464</v>
      </c>
      <c r="D115" s="52">
        <v>5.3849999999999998</v>
      </c>
      <c r="E115" s="58" t="s">
        <v>108</v>
      </c>
      <c r="F115" s="58">
        <v>0.5</v>
      </c>
      <c r="G115" s="59"/>
      <c r="H115" s="58"/>
      <c r="I115" s="58"/>
      <c r="J115" s="58"/>
      <c r="K115" s="58"/>
      <c r="L115" s="58"/>
      <c r="M115" s="58"/>
      <c r="N115" s="58"/>
      <c r="O115" s="58">
        <f t="shared" si="40"/>
        <v>0.5</v>
      </c>
      <c r="P115" s="58">
        <f t="shared" si="26"/>
        <v>5.8849999999999998</v>
      </c>
      <c r="Q115" s="64" t="s">
        <v>91</v>
      </c>
      <c r="R115" s="58">
        <v>3.1513499999999999</v>
      </c>
      <c r="S115" s="65">
        <f t="shared" si="27"/>
        <v>48.908099999999997</v>
      </c>
      <c r="T115" s="64">
        <v>60.5</v>
      </c>
      <c r="U115" s="68">
        <f t="shared" si="23"/>
        <v>3.0249999999999999</v>
      </c>
      <c r="V115" s="58"/>
      <c r="W115" s="58"/>
      <c r="X115" s="58">
        <f t="shared" si="28"/>
        <v>3.0249999999999999</v>
      </c>
      <c r="Y115" s="58"/>
      <c r="Z115" s="65"/>
      <c r="AA115" s="71">
        <v>0</v>
      </c>
      <c r="AB115" s="33">
        <f t="shared" si="25"/>
        <v>1</v>
      </c>
      <c r="AC115" s="58"/>
      <c r="AD115" s="58"/>
      <c r="AE115" s="58">
        <f t="shared" si="29"/>
        <v>1</v>
      </c>
      <c r="AF115" s="59">
        <v>1</v>
      </c>
      <c r="AG115" s="59">
        <v>23</v>
      </c>
      <c r="AH115" s="59">
        <v>0</v>
      </c>
      <c r="AI115" s="58">
        <v>8.6956521999999994E-2</v>
      </c>
      <c r="AJ115" s="58">
        <v>0</v>
      </c>
      <c r="AK115" s="58"/>
      <c r="AL115" s="58">
        <f t="shared" si="30"/>
        <v>0</v>
      </c>
      <c r="AM115" s="58">
        <f t="shared" si="31"/>
        <v>0</v>
      </c>
      <c r="AN115" s="58"/>
      <c r="AO115" s="58"/>
      <c r="AP115" s="58">
        <f t="shared" si="32"/>
        <v>0</v>
      </c>
      <c r="AQ115" s="58"/>
      <c r="AR115" s="58"/>
      <c r="AS115" s="22">
        <f t="shared" si="33"/>
        <v>8.6956521999999994E-2</v>
      </c>
      <c r="AT115" s="73"/>
      <c r="AU115" s="58"/>
      <c r="AV115" s="59"/>
      <c r="AW115" s="58"/>
      <c r="AX115" s="58">
        <f t="shared" si="34"/>
        <v>0</v>
      </c>
      <c r="AY115" s="59"/>
      <c r="AZ115" s="58"/>
      <c r="BA115" s="58"/>
      <c r="BB115" s="58"/>
      <c r="BC115" s="58">
        <f t="shared" si="35"/>
        <v>0</v>
      </c>
      <c r="BD115" s="58"/>
      <c r="BE115" s="58"/>
      <c r="BF115" s="58"/>
      <c r="BG115" s="58"/>
      <c r="BH115" s="58">
        <f t="shared" si="36"/>
        <v>0</v>
      </c>
      <c r="BI115" s="72"/>
      <c r="BJ115" s="72"/>
      <c r="BK115" s="72"/>
      <c r="BL115" s="58"/>
      <c r="BM115" s="58"/>
      <c r="BN115" s="58"/>
      <c r="BO115" s="58"/>
      <c r="BP115" s="58">
        <f t="shared" si="37"/>
        <v>0</v>
      </c>
      <c r="BQ115" s="58">
        <f t="shared" si="38"/>
        <v>0</v>
      </c>
      <c r="BR115" s="58">
        <f t="shared" si="39"/>
        <v>58.905056522000002</v>
      </c>
      <c r="BS115" s="58">
        <f t="shared" si="44"/>
        <v>21</v>
      </c>
      <c r="BT115" s="58">
        <f t="shared" si="45"/>
        <v>30</v>
      </c>
      <c r="BU115" s="58">
        <f t="shared" si="43"/>
        <v>248</v>
      </c>
    </row>
    <row r="116" spans="1:73" ht="14">
      <c r="A116" s="54" t="s">
        <v>465</v>
      </c>
      <c r="B116" s="54" t="s">
        <v>466</v>
      </c>
      <c r="C116" s="55" t="s">
        <v>467</v>
      </c>
      <c r="D116" s="56">
        <v>3.61</v>
      </c>
      <c r="E116" s="60" t="s">
        <v>468</v>
      </c>
      <c r="F116" s="60">
        <v>0.25</v>
      </c>
      <c r="G116" s="61"/>
      <c r="H116" s="60"/>
      <c r="I116" s="60"/>
      <c r="J116" s="60"/>
      <c r="K116" s="60"/>
      <c r="L116" s="60"/>
      <c r="M116" s="60"/>
      <c r="N116" s="60"/>
      <c r="O116" s="60">
        <f t="shared" si="40"/>
        <v>0.25</v>
      </c>
      <c r="P116" s="60">
        <f t="shared" si="26"/>
        <v>3.86</v>
      </c>
      <c r="Q116" s="66" t="s">
        <v>91</v>
      </c>
      <c r="R116" s="60">
        <v>0</v>
      </c>
      <c r="S116" s="67">
        <f t="shared" si="27"/>
        <v>30</v>
      </c>
      <c r="T116" s="66">
        <v>0</v>
      </c>
      <c r="U116" s="69">
        <f t="shared" si="23"/>
        <v>0</v>
      </c>
      <c r="V116" s="60"/>
      <c r="W116" s="60"/>
      <c r="X116" s="60">
        <f t="shared" si="28"/>
        <v>0</v>
      </c>
      <c r="Y116" s="60"/>
      <c r="Z116" s="60"/>
      <c r="AA116" s="61">
        <v>3.5</v>
      </c>
      <c r="AB116" s="22">
        <f t="shared" si="25"/>
        <v>1.7</v>
      </c>
      <c r="AC116" s="60"/>
      <c r="AD116" s="60"/>
      <c r="AE116" s="60">
        <f t="shared" si="29"/>
        <v>1.7</v>
      </c>
      <c r="AF116" s="61">
        <v>9</v>
      </c>
      <c r="AG116" s="61">
        <v>23</v>
      </c>
      <c r="AH116" s="61">
        <v>0</v>
      </c>
      <c r="AI116" s="58">
        <v>8.6956521999999994E-2</v>
      </c>
      <c r="AJ116" s="60">
        <v>0</v>
      </c>
      <c r="AK116" s="60"/>
      <c r="AL116" s="60">
        <f t="shared" si="30"/>
        <v>0</v>
      </c>
      <c r="AM116" s="60">
        <f t="shared" si="31"/>
        <v>0</v>
      </c>
      <c r="AN116" s="60"/>
      <c r="AO116" s="60"/>
      <c r="AP116" s="60">
        <f t="shared" si="32"/>
        <v>0</v>
      </c>
      <c r="AQ116" s="60"/>
      <c r="AR116" s="60"/>
      <c r="AS116" s="22">
        <f t="shared" si="33"/>
        <v>8.6956521999999994E-2</v>
      </c>
      <c r="AT116" s="75"/>
      <c r="AU116" s="60"/>
      <c r="AV116" s="61"/>
      <c r="AW116" s="60"/>
      <c r="AX116" s="60">
        <f t="shared" si="34"/>
        <v>0</v>
      </c>
      <c r="AY116" s="61"/>
      <c r="AZ116" s="60"/>
      <c r="BA116" s="60"/>
      <c r="BB116" s="60"/>
      <c r="BC116" s="60">
        <f t="shared" si="35"/>
        <v>0</v>
      </c>
      <c r="BD116" s="60"/>
      <c r="BE116" s="60"/>
      <c r="BF116" s="60"/>
      <c r="BG116" s="60"/>
      <c r="BH116" s="60">
        <f t="shared" si="36"/>
        <v>0</v>
      </c>
      <c r="BI116" s="77"/>
      <c r="BJ116" s="77"/>
      <c r="BK116" s="77"/>
      <c r="BL116" s="78"/>
      <c r="BM116" s="60"/>
      <c r="BN116" s="60" t="s">
        <v>469</v>
      </c>
      <c r="BO116" s="60">
        <v>0.1</v>
      </c>
      <c r="BP116" s="60">
        <f t="shared" si="37"/>
        <v>0.1</v>
      </c>
      <c r="BQ116" s="60">
        <f t="shared" si="38"/>
        <v>0.1</v>
      </c>
      <c r="BR116" s="60">
        <f t="shared" si="39"/>
        <v>35.746956521999998</v>
      </c>
      <c r="BS116" s="60">
        <f t="shared" si="44"/>
        <v>57</v>
      </c>
      <c r="BT116" s="60">
        <f t="shared" si="45"/>
        <v>56</v>
      </c>
      <c r="BU116" s="60">
        <f t="shared" si="43"/>
        <v>436</v>
      </c>
    </row>
    <row r="117" spans="1:73" ht="14">
      <c r="A117" s="54" t="s">
        <v>465</v>
      </c>
      <c r="B117" s="54" t="s">
        <v>470</v>
      </c>
      <c r="C117" s="55" t="s">
        <v>471</v>
      </c>
      <c r="D117" s="56">
        <v>3.5739999999999998</v>
      </c>
      <c r="E117" s="60" t="s">
        <v>468</v>
      </c>
      <c r="F117" s="60">
        <v>0.25</v>
      </c>
      <c r="G117" s="61"/>
      <c r="H117" s="60"/>
      <c r="I117" s="60"/>
      <c r="J117" s="60"/>
      <c r="K117" s="60"/>
      <c r="L117" s="60"/>
      <c r="M117" s="60"/>
      <c r="N117" s="60"/>
      <c r="O117" s="60">
        <f t="shared" si="40"/>
        <v>0.25</v>
      </c>
      <c r="P117" s="60">
        <f t="shared" si="26"/>
        <v>3.8239999999999998</v>
      </c>
      <c r="Q117" s="66" t="s">
        <v>91</v>
      </c>
      <c r="R117" s="60">
        <v>0</v>
      </c>
      <c r="S117" s="67">
        <f t="shared" si="27"/>
        <v>30</v>
      </c>
      <c r="T117" s="66">
        <v>0</v>
      </c>
      <c r="U117" s="69">
        <f t="shared" si="23"/>
        <v>0</v>
      </c>
      <c r="V117" s="60"/>
      <c r="W117" s="60"/>
      <c r="X117" s="60">
        <f t="shared" si="28"/>
        <v>0</v>
      </c>
      <c r="Y117" s="60"/>
      <c r="Z117" s="60"/>
      <c r="AA117" s="61">
        <v>0</v>
      </c>
      <c r="AB117" s="22">
        <f t="shared" si="25"/>
        <v>1</v>
      </c>
      <c r="AC117" s="60"/>
      <c r="AD117" s="60"/>
      <c r="AE117" s="60">
        <f t="shared" si="29"/>
        <v>1</v>
      </c>
      <c r="AF117" s="61">
        <v>0</v>
      </c>
      <c r="AG117" s="61">
        <v>0</v>
      </c>
      <c r="AH117" s="61">
        <v>0</v>
      </c>
      <c r="AI117" s="60">
        <v>0</v>
      </c>
      <c r="AJ117" s="60">
        <v>0</v>
      </c>
      <c r="AK117" s="60"/>
      <c r="AL117" s="60">
        <f t="shared" si="30"/>
        <v>0</v>
      </c>
      <c r="AM117" s="60">
        <f t="shared" si="31"/>
        <v>0</v>
      </c>
      <c r="AN117" s="60"/>
      <c r="AO117" s="60"/>
      <c r="AP117" s="60">
        <f t="shared" si="32"/>
        <v>0</v>
      </c>
      <c r="AQ117" s="60"/>
      <c r="AR117" s="60"/>
      <c r="AS117" s="22">
        <f t="shared" si="33"/>
        <v>0</v>
      </c>
      <c r="AT117" s="75"/>
      <c r="AU117" s="60"/>
      <c r="AV117" s="61"/>
      <c r="AW117" s="60"/>
      <c r="AX117" s="60">
        <f t="shared" si="34"/>
        <v>0</v>
      </c>
      <c r="AY117" s="61"/>
      <c r="AZ117" s="60"/>
      <c r="BA117" s="60"/>
      <c r="BB117" s="60"/>
      <c r="BC117" s="60">
        <f t="shared" si="35"/>
        <v>0</v>
      </c>
      <c r="BD117" s="60"/>
      <c r="BE117" s="60"/>
      <c r="BF117" s="60"/>
      <c r="BG117" s="60"/>
      <c r="BH117" s="60">
        <f t="shared" si="36"/>
        <v>0</v>
      </c>
      <c r="BI117" s="77"/>
      <c r="BJ117" s="77"/>
      <c r="BK117" s="77"/>
      <c r="BL117" s="78"/>
      <c r="BM117" s="60"/>
      <c r="BN117" s="60" t="s">
        <v>469</v>
      </c>
      <c r="BO117" s="60">
        <v>0.1</v>
      </c>
      <c r="BP117" s="60">
        <f t="shared" si="37"/>
        <v>0.1</v>
      </c>
      <c r="BQ117" s="60">
        <f t="shared" si="38"/>
        <v>0.1</v>
      </c>
      <c r="BR117" s="60">
        <f t="shared" si="39"/>
        <v>34.923999999999999</v>
      </c>
      <c r="BS117" s="60">
        <f t="shared" si="44"/>
        <v>57</v>
      </c>
      <c r="BT117" s="60">
        <f t="shared" si="45"/>
        <v>58</v>
      </c>
      <c r="BU117" s="60">
        <f t="shared" si="43"/>
        <v>438</v>
      </c>
    </row>
    <row r="118" spans="1:73" ht="14">
      <c r="A118" s="54" t="s">
        <v>465</v>
      </c>
      <c r="B118" s="54" t="s">
        <v>472</v>
      </c>
      <c r="C118" s="55" t="s">
        <v>473</v>
      </c>
      <c r="D118" s="56">
        <v>3.61</v>
      </c>
      <c r="E118" s="60" t="s">
        <v>468</v>
      </c>
      <c r="F118" s="60">
        <v>0.25</v>
      </c>
      <c r="G118" s="61"/>
      <c r="H118" s="60"/>
      <c r="I118" s="60"/>
      <c r="J118" s="60"/>
      <c r="K118" s="60"/>
      <c r="L118" s="60"/>
      <c r="M118" s="60"/>
      <c r="N118" s="60"/>
      <c r="O118" s="60">
        <f t="shared" si="40"/>
        <v>0.25</v>
      </c>
      <c r="P118" s="60">
        <f t="shared" si="26"/>
        <v>3.86</v>
      </c>
      <c r="Q118" s="66" t="s">
        <v>91</v>
      </c>
      <c r="R118" s="60">
        <v>3.5090000000000003E-2</v>
      </c>
      <c r="S118" s="67">
        <f t="shared" si="27"/>
        <v>30.210540000000002</v>
      </c>
      <c r="T118" s="66">
        <v>0</v>
      </c>
      <c r="U118" s="69">
        <f t="shared" si="23"/>
        <v>0</v>
      </c>
      <c r="V118" s="60"/>
      <c r="W118" s="60"/>
      <c r="X118" s="60">
        <f t="shared" si="28"/>
        <v>0</v>
      </c>
      <c r="Y118" s="60"/>
      <c r="Z118" s="60"/>
      <c r="AA118" s="61">
        <v>1</v>
      </c>
      <c r="AB118" s="22">
        <f t="shared" si="25"/>
        <v>1.2</v>
      </c>
      <c r="AC118" s="60"/>
      <c r="AD118" s="60"/>
      <c r="AE118" s="60">
        <f t="shared" si="29"/>
        <v>1.2</v>
      </c>
      <c r="AF118" s="61">
        <v>0</v>
      </c>
      <c r="AG118" s="61">
        <v>0</v>
      </c>
      <c r="AH118" s="61">
        <v>0</v>
      </c>
      <c r="AI118" s="60">
        <v>0</v>
      </c>
      <c r="AJ118" s="60">
        <v>0</v>
      </c>
      <c r="AK118" s="60"/>
      <c r="AL118" s="60">
        <f t="shared" si="30"/>
        <v>0</v>
      </c>
      <c r="AM118" s="60">
        <f t="shared" si="31"/>
        <v>0</v>
      </c>
      <c r="AN118" s="60"/>
      <c r="AO118" s="60"/>
      <c r="AP118" s="60">
        <f t="shared" si="32"/>
        <v>0</v>
      </c>
      <c r="AQ118" s="60"/>
      <c r="AR118" s="60"/>
      <c r="AS118" s="22">
        <f t="shared" si="33"/>
        <v>0</v>
      </c>
      <c r="AT118" s="75"/>
      <c r="AU118" s="60"/>
      <c r="AV118" s="61"/>
      <c r="AW118" s="60"/>
      <c r="AX118" s="60">
        <f t="shared" si="34"/>
        <v>0</v>
      </c>
      <c r="AY118" s="61"/>
      <c r="AZ118" s="60"/>
      <c r="BA118" s="60"/>
      <c r="BB118" s="60"/>
      <c r="BC118" s="60">
        <f t="shared" si="35"/>
        <v>0</v>
      </c>
      <c r="BD118" s="60"/>
      <c r="BE118" s="60"/>
      <c r="BF118" s="60"/>
      <c r="BG118" s="60"/>
      <c r="BH118" s="60">
        <f t="shared" si="36"/>
        <v>0</v>
      </c>
      <c r="BI118" s="77"/>
      <c r="BJ118" s="77"/>
      <c r="BK118" s="77"/>
      <c r="BL118" s="78"/>
      <c r="BM118" s="60"/>
      <c r="BN118" s="60" t="s">
        <v>469</v>
      </c>
      <c r="BO118" s="60">
        <v>0.1</v>
      </c>
      <c r="BP118" s="60">
        <f t="shared" si="37"/>
        <v>0.1</v>
      </c>
      <c r="BQ118" s="60">
        <f t="shared" si="38"/>
        <v>0.1</v>
      </c>
      <c r="BR118" s="60">
        <f t="shared" si="39"/>
        <v>35.370539999999998</v>
      </c>
      <c r="BS118" s="60">
        <f t="shared" si="44"/>
        <v>56</v>
      </c>
      <c r="BT118" s="60">
        <f t="shared" si="45"/>
        <v>57</v>
      </c>
      <c r="BU118" s="60">
        <f t="shared" si="43"/>
        <v>437</v>
      </c>
    </row>
    <row r="119" spans="1:73" ht="14">
      <c r="A119" s="54" t="s">
        <v>465</v>
      </c>
      <c r="B119" s="54" t="s">
        <v>474</v>
      </c>
      <c r="C119" s="57" t="s">
        <v>475</v>
      </c>
      <c r="D119" s="56">
        <v>5.891</v>
      </c>
      <c r="E119" s="60" t="s">
        <v>468</v>
      </c>
      <c r="F119" s="60">
        <v>0.25</v>
      </c>
      <c r="G119" s="61"/>
      <c r="H119" s="60"/>
      <c r="I119" s="60" t="s">
        <v>140</v>
      </c>
      <c r="J119" s="60">
        <v>0.2</v>
      </c>
      <c r="K119" s="60"/>
      <c r="L119" s="60"/>
      <c r="M119" s="60"/>
      <c r="N119" s="60"/>
      <c r="O119" s="60">
        <f t="shared" si="40"/>
        <v>0.45</v>
      </c>
      <c r="P119" s="60">
        <f t="shared" si="26"/>
        <v>6.3410000000000002</v>
      </c>
      <c r="Q119" s="66" t="s">
        <v>91</v>
      </c>
      <c r="R119" s="60">
        <v>3.6452100000000001</v>
      </c>
      <c r="S119" s="67">
        <f t="shared" si="27"/>
        <v>51.871259999999999</v>
      </c>
      <c r="T119" s="66">
        <v>82</v>
      </c>
      <c r="U119" s="69">
        <f t="shared" si="23"/>
        <v>4.0999999999999996</v>
      </c>
      <c r="V119" s="60"/>
      <c r="W119" s="60"/>
      <c r="X119" s="60">
        <f t="shared" si="28"/>
        <v>4.0999999999999996</v>
      </c>
      <c r="Y119" s="60"/>
      <c r="Z119" s="60"/>
      <c r="AA119" s="61">
        <v>4.0999999999999996</v>
      </c>
      <c r="AB119" s="22">
        <f t="shared" si="25"/>
        <v>1.82</v>
      </c>
      <c r="AC119" s="60"/>
      <c r="AD119" s="60"/>
      <c r="AE119" s="60">
        <f t="shared" si="29"/>
        <v>1.82</v>
      </c>
      <c r="AF119" s="61">
        <v>11</v>
      </c>
      <c r="AG119" s="61">
        <v>22</v>
      </c>
      <c r="AH119" s="61">
        <v>0</v>
      </c>
      <c r="AI119" s="60">
        <f t="shared" ref="AI119:AI182" si="46">AF119/AG119*2-AH119*0.5</f>
        <v>1</v>
      </c>
      <c r="AJ119" s="60">
        <v>0</v>
      </c>
      <c r="AK119" s="60">
        <v>26.5</v>
      </c>
      <c r="AL119" s="60">
        <f t="shared" si="30"/>
        <v>26.5</v>
      </c>
      <c r="AM119" s="60">
        <f t="shared" si="31"/>
        <v>0.53</v>
      </c>
      <c r="AN119" s="60"/>
      <c r="AO119" s="60"/>
      <c r="AP119" s="60">
        <f t="shared" si="32"/>
        <v>0.53</v>
      </c>
      <c r="AQ119" s="60" t="s">
        <v>476</v>
      </c>
      <c r="AR119" s="60">
        <v>0.2</v>
      </c>
      <c r="AS119" s="22">
        <f t="shared" si="33"/>
        <v>1.73</v>
      </c>
      <c r="AT119" s="75"/>
      <c r="AU119" s="60"/>
      <c r="AV119" s="61"/>
      <c r="AW119" s="60"/>
      <c r="AX119" s="60">
        <f t="shared" si="34"/>
        <v>0</v>
      </c>
      <c r="AY119" s="61"/>
      <c r="AZ119" s="60"/>
      <c r="BA119" s="60"/>
      <c r="BB119" s="60"/>
      <c r="BC119" s="60">
        <f t="shared" si="35"/>
        <v>0</v>
      </c>
      <c r="BD119" s="60"/>
      <c r="BE119" s="60"/>
      <c r="BF119" s="60"/>
      <c r="BG119" s="60"/>
      <c r="BH119" s="60">
        <f t="shared" si="36"/>
        <v>0</v>
      </c>
      <c r="BI119" s="77" t="s">
        <v>477</v>
      </c>
      <c r="BJ119" s="77" t="s">
        <v>477</v>
      </c>
      <c r="BK119" s="77">
        <v>2.9</v>
      </c>
      <c r="BL119" s="78"/>
      <c r="BM119" s="60"/>
      <c r="BN119" s="60" t="s">
        <v>469</v>
      </c>
      <c r="BO119" s="60">
        <v>0.1</v>
      </c>
      <c r="BP119" s="60">
        <f t="shared" si="37"/>
        <v>3</v>
      </c>
      <c r="BQ119" s="60">
        <f t="shared" si="38"/>
        <v>3</v>
      </c>
      <c r="BR119" s="60">
        <f t="shared" si="39"/>
        <v>68.862260000000006</v>
      </c>
      <c r="BS119" s="60">
        <f t="shared" si="44"/>
        <v>7</v>
      </c>
      <c r="BT119" s="60">
        <f t="shared" si="45"/>
        <v>8</v>
      </c>
      <c r="BU119" s="60">
        <f t="shared" si="43"/>
        <v>81</v>
      </c>
    </row>
    <row r="120" spans="1:73" ht="14">
      <c r="A120" s="54" t="s">
        <v>465</v>
      </c>
      <c r="B120" s="54" t="s">
        <v>478</v>
      </c>
      <c r="C120" s="57" t="s">
        <v>479</v>
      </c>
      <c r="D120" s="56">
        <v>5.8460000000000001</v>
      </c>
      <c r="E120" s="60" t="s">
        <v>468</v>
      </c>
      <c r="F120" s="60">
        <v>0.25</v>
      </c>
      <c r="G120" s="61"/>
      <c r="H120" s="60"/>
      <c r="I120" s="60" t="s">
        <v>140</v>
      </c>
      <c r="J120" s="60">
        <v>0.2</v>
      </c>
      <c r="K120" s="60"/>
      <c r="L120" s="60"/>
      <c r="M120" s="60"/>
      <c r="N120" s="60"/>
      <c r="O120" s="60">
        <f t="shared" si="40"/>
        <v>0.45</v>
      </c>
      <c r="P120" s="60">
        <f t="shared" si="26"/>
        <v>6.2960000000000003</v>
      </c>
      <c r="Q120" s="66" t="s">
        <v>91</v>
      </c>
      <c r="R120" s="60">
        <v>2.5906699999999998</v>
      </c>
      <c r="S120" s="67">
        <f t="shared" si="27"/>
        <v>45.544020000000003</v>
      </c>
      <c r="T120" s="66">
        <v>78.5</v>
      </c>
      <c r="U120" s="69">
        <f t="shared" si="23"/>
        <v>3.9249999999999998</v>
      </c>
      <c r="V120" s="60"/>
      <c r="W120" s="60"/>
      <c r="X120" s="60">
        <f t="shared" si="28"/>
        <v>3.9249999999999998</v>
      </c>
      <c r="Y120" s="60"/>
      <c r="Z120" s="60"/>
      <c r="AA120" s="61">
        <v>4.5</v>
      </c>
      <c r="AB120" s="22">
        <f t="shared" si="25"/>
        <v>1.9</v>
      </c>
      <c r="AC120" s="60"/>
      <c r="AD120" s="60"/>
      <c r="AE120" s="60">
        <f t="shared" si="29"/>
        <v>1.9</v>
      </c>
      <c r="AF120" s="61">
        <v>11</v>
      </c>
      <c r="AG120" s="61">
        <v>22</v>
      </c>
      <c r="AH120" s="61">
        <v>0</v>
      </c>
      <c r="AI120" s="60">
        <f t="shared" si="46"/>
        <v>1</v>
      </c>
      <c r="AJ120" s="60">
        <v>0</v>
      </c>
      <c r="AK120" s="60">
        <v>72.5</v>
      </c>
      <c r="AL120" s="60">
        <f t="shared" si="30"/>
        <v>72.5</v>
      </c>
      <c r="AM120" s="60">
        <f t="shared" si="31"/>
        <v>1.45</v>
      </c>
      <c r="AN120" s="60" t="s">
        <v>480</v>
      </c>
      <c r="AO120" s="60">
        <v>1</v>
      </c>
      <c r="AP120" s="60">
        <f t="shared" si="32"/>
        <v>2.4500000000000002</v>
      </c>
      <c r="AQ120" s="60" t="s">
        <v>281</v>
      </c>
      <c r="AR120" s="60">
        <v>0.2</v>
      </c>
      <c r="AS120" s="22">
        <f t="shared" si="33"/>
        <v>3.65</v>
      </c>
      <c r="AT120" s="75"/>
      <c r="AU120" s="60"/>
      <c r="AV120" s="61"/>
      <c r="AW120" s="60"/>
      <c r="AX120" s="60">
        <f t="shared" si="34"/>
        <v>0</v>
      </c>
      <c r="AY120" s="61"/>
      <c r="AZ120" s="60"/>
      <c r="BA120" s="60"/>
      <c r="BB120" s="60"/>
      <c r="BC120" s="60">
        <f t="shared" si="35"/>
        <v>0</v>
      </c>
      <c r="BD120" s="60" t="s">
        <v>177</v>
      </c>
      <c r="BE120" s="60">
        <v>0.2</v>
      </c>
      <c r="BF120" s="60"/>
      <c r="BG120" s="60"/>
      <c r="BH120" s="60">
        <f t="shared" si="36"/>
        <v>0.2</v>
      </c>
      <c r="BI120" s="77" t="s">
        <v>481</v>
      </c>
      <c r="BJ120" s="77" t="s">
        <v>481</v>
      </c>
      <c r="BK120" s="77">
        <v>4.9000000000000004</v>
      </c>
      <c r="BL120" s="78" t="s">
        <v>166</v>
      </c>
      <c r="BM120" s="60">
        <v>0.5</v>
      </c>
      <c r="BN120" s="60" t="s">
        <v>482</v>
      </c>
      <c r="BO120" s="60">
        <v>0.2</v>
      </c>
      <c r="BP120" s="60">
        <f t="shared" si="37"/>
        <v>5.6</v>
      </c>
      <c r="BQ120" s="60">
        <f t="shared" si="38"/>
        <v>5.8</v>
      </c>
      <c r="BR120" s="60">
        <f t="shared" si="39"/>
        <v>67.115020000000001</v>
      </c>
      <c r="BS120" s="60">
        <f t="shared" si="44"/>
        <v>33</v>
      </c>
      <c r="BT120" s="60">
        <f t="shared" si="45"/>
        <v>13</v>
      </c>
      <c r="BU120" s="60">
        <f t="shared" si="43"/>
        <v>101</v>
      </c>
    </row>
    <row r="121" spans="1:73" ht="14">
      <c r="A121" s="54" t="s">
        <v>465</v>
      </c>
      <c r="B121" s="54" t="s">
        <v>483</v>
      </c>
      <c r="C121" s="57" t="s">
        <v>484</v>
      </c>
      <c r="D121" s="56">
        <v>5.5970000000000004</v>
      </c>
      <c r="E121" s="60" t="s">
        <v>468</v>
      </c>
      <c r="F121" s="60">
        <v>0.25</v>
      </c>
      <c r="G121" s="61"/>
      <c r="H121" s="60"/>
      <c r="I121" s="60"/>
      <c r="J121" s="60"/>
      <c r="K121" s="60"/>
      <c r="L121" s="60"/>
      <c r="M121" s="60"/>
      <c r="N121" s="60"/>
      <c r="O121" s="60">
        <f t="shared" si="40"/>
        <v>0.25</v>
      </c>
      <c r="P121" s="60">
        <f t="shared" si="26"/>
        <v>5.8470000000000004</v>
      </c>
      <c r="Q121" s="66" t="s">
        <v>91</v>
      </c>
      <c r="R121" s="60">
        <v>2.6276299999999999</v>
      </c>
      <c r="S121" s="67">
        <f t="shared" si="27"/>
        <v>45.765779999999999</v>
      </c>
      <c r="T121" s="66">
        <v>65</v>
      </c>
      <c r="U121" s="69">
        <f t="shared" si="23"/>
        <v>3.25</v>
      </c>
      <c r="V121" s="60"/>
      <c r="W121" s="60"/>
      <c r="X121" s="60">
        <f t="shared" si="28"/>
        <v>3.25</v>
      </c>
      <c r="Y121" s="60"/>
      <c r="Z121" s="60"/>
      <c r="AA121" s="61">
        <v>2.9430000000000001</v>
      </c>
      <c r="AB121" s="22">
        <f t="shared" si="25"/>
        <v>1.5886</v>
      </c>
      <c r="AC121" s="60"/>
      <c r="AD121" s="60"/>
      <c r="AE121" s="60">
        <f t="shared" si="29"/>
        <v>1.5886</v>
      </c>
      <c r="AF121" s="61">
        <v>0</v>
      </c>
      <c r="AG121" s="61">
        <v>23</v>
      </c>
      <c r="AH121" s="61">
        <v>0</v>
      </c>
      <c r="AI121" s="60">
        <f t="shared" si="46"/>
        <v>0</v>
      </c>
      <c r="AJ121" s="60">
        <v>0</v>
      </c>
      <c r="AK121" s="60"/>
      <c r="AL121" s="60">
        <f t="shared" si="30"/>
        <v>0</v>
      </c>
      <c r="AM121" s="60">
        <f t="shared" si="31"/>
        <v>0</v>
      </c>
      <c r="AN121" s="60"/>
      <c r="AO121" s="60"/>
      <c r="AP121" s="60">
        <f t="shared" si="32"/>
        <v>0</v>
      </c>
      <c r="AQ121" s="60"/>
      <c r="AR121" s="60"/>
      <c r="AS121" s="22">
        <f t="shared" si="33"/>
        <v>0</v>
      </c>
      <c r="AT121" s="75"/>
      <c r="AU121" s="60"/>
      <c r="AV121" s="61"/>
      <c r="AW121" s="60"/>
      <c r="AX121" s="60">
        <f t="shared" si="34"/>
        <v>0</v>
      </c>
      <c r="AY121" s="61"/>
      <c r="AZ121" s="60"/>
      <c r="BA121" s="60"/>
      <c r="BB121" s="60"/>
      <c r="BC121" s="60">
        <f t="shared" si="35"/>
        <v>0</v>
      </c>
      <c r="BD121" s="60"/>
      <c r="BE121" s="60"/>
      <c r="BF121" s="60"/>
      <c r="BG121" s="60"/>
      <c r="BH121" s="60">
        <f t="shared" si="36"/>
        <v>0</v>
      </c>
      <c r="BI121" s="77"/>
      <c r="BJ121" s="77"/>
      <c r="BK121" s="77"/>
      <c r="BL121" s="78"/>
      <c r="BM121" s="60"/>
      <c r="BN121" s="60" t="s">
        <v>469</v>
      </c>
      <c r="BO121" s="60">
        <v>0.1</v>
      </c>
      <c r="BP121" s="60">
        <f t="shared" si="37"/>
        <v>0.1</v>
      </c>
      <c r="BQ121" s="60">
        <f t="shared" si="38"/>
        <v>0.1</v>
      </c>
      <c r="BR121" s="60">
        <f t="shared" si="39"/>
        <v>56.551380000000002</v>
      </c>
      <c r="BS121" s="60">
        <f t="shared" si="44"/>
        <v>29</v>
      </c>
      <c r="BT121" s="60">
        <f t="shared" si="45"/>
        <v>33</v>
      </c>
      <c r="BU121" s="60">
        <f t="shared" si="43"/>
        <v>307</v>
      </c>
    </row>
    <row r="122" spans="1:73" ht="14">
      <c r="A122" s="54" t="s">
        <v>465</v>
      </c>
      <c r="B122" s="54" t="s">
        <v>485</v>
      </c>
      <c r="C122" s="57" t="s">
        <v>486</v>
      </c>
      <c r="D122" s="56">
        <v>5.6589999999999998</v>
      </c>
      <c r="E122" s="60" t="s">
        <v>468</v>
      </c>
      <c r="F122" s="60">
        <v>0.25</v>
      </c>
      <c r="G122" s="61"/>
      <c r="H122" s="60"/>
      <c r="I122" s="60" t="s">
        <v>487</v>
      </c>
      <c r="J122" s="60">
        <v>0.25</v>
      </c>
      <c r="K122" s="60"/>
      <c r="L122" s="60"/>
      <c r="M122" s="60"/>
      <c r="N122" s="60"/>
      <c r="O122" s="60">
        <f t="shared" si="40"/>
        <v>0.5</v>
      </c>
      <c r="P122" s="60">
        <f t="shared" si="26"/>
        <v>6.1589999999999998</v>
      </c>
      <c r="Q122" s="66" t="s">
        <v>91</v>
      </c>
      <c r="R122" s="60">
        <v>2.43086</v>
      </c>
      <c r="S122" s="67">
        <f t="shared" si="27"/>
        <v>44.585160000000002</v>
      </c>
      <c r="T122" s="66">
        <v>74.5</v>
      </c>
      <c r="U122" s="69">
        <f t="shared" ref="U122:U185" si="47">T122*0.05</f>
        <v>3.7250000000000001</v>
      </c>
      <c r="V122" s="60"/>
      <c r="W122" s="60"/>
      <c r="X122" s="60">
        <f t="shared" si="28"/>
        <v>3.7250000000000001</v>
      </c>
      <c r="Y122" s="60"/>
      <c r="Z122" s="60"/>
      <c r="AA122" s="61">
        <v>2.5</v>
      </c>
      <c r="AB122" s="22">
        <f t="shared" si="25"/>
        <v>1.5</v>
      </c>
      <c r="AC122" s="60"/>
      <c r="AD122" s="60"/>
      <c r="AE122" s="60">
        <f t="shared" si="29"/>
        <v>1.5</v>
      </c>
      <c r="AF122" s="61">
        <v>10</v>
      </c>
      <c r="AG122" s="61">
        <v>23</v>
      </c>
      <c r="AH122" s="61">
        <v>0</v>
      </c>
      <c r="AI122" s="60">
        <f t="shared" si="46"/>
        <v>0.86956521739130399</v>
      </c>
      <c r="AJ122" s="60">
        <v>0</v>
      </c>
      <c r="AK122" s="60">
        <v>210.5</v>
      </c>
      <c r="AL122" s="60">
        <f t="shared" si="30"/>
        <v>210.5</v>
      </c>
      <c r="AM122" s="60">
        <f t="shared" si="31"/>
        <v>2</v>
      </c>
      <c r="AN122" s="60" t="s">
        <v>488</v>
      </c>
      <c r="AO122" s="60">
        <v>1.25</v>
      </c>
      <c r="AP122" s="60">
        <f t="shared" si="32"/>
        <v>3.25</v>
      </c>
      <c r="AQ122" s="60"/>
      <c r="AR122" s="60"/>
      <c r="AS122" s="22">
        <f t="shared" si="33"/>
        <v>4.1195652173913002</v>
      </c>
      <c r="AT122" s="75"/>
      <c r="AU122" s="60"/>
      <c r="AV122" s="61"/>
      <c r="AW122" s="60"/>
      <c r="AX122" s="60">
        <f t="shared" si="34"/>
        <v>0</v>
      </c>
      <c r="AY122" s="61"/>
      <c r="AZ122" s="60"/>
      <c r="BA122" s="60"/>
      <c r="BB122" s="60"/>
      <c r="BC122" s="60">
        <f t="shared" si="35"/>
        <v>0</v>
      </c>
      <c r="BD122" s="60"/>
      <c r="BE122" s="60"/>
      <c r="BF122" s="60"/>
      <c r="BG122" s="60"/>
      <c r="BH122" s="60">
        <f t="shared" si="36"/>
        <v>0</v>
      </c>
      <c r="BI122" s="77" t="s">
        <v>489</v>
      </c>
      <c r="BJ122" s="77" t="s">
        <v>489</v>
      </c>
      <c r="BK122" s="77">
        <v>2</v>
      </c>
      <c r="BL122" s="78"/>
      <c r="BM122" s="60"/>
      <c r="BN122" s="60" t="s">
        <v>469</v>
      </c>
      <c r="BO122" s="60">
        <v>0.1</v>
      </c>
      <c r="BP122" s="60">
        <f t="shared" si="37"/>
        <v>2.1</v>
      </c>
      <c r="BQ122" s="60">
        <f t="shared" si="38"/>
        <v>2.1</v>
      </c>
      <c r="BR122" s="60">
        <f t="shared" si="39"/>
        <v>62.188725217391301</v>
      </c>
      <c r="BS122" s="60">
        <f t="shared" si="44"/>
        <v>38</v>
      </c>
      <c r="BT122" s="60">
        <f t="shared" si="45"/>
        <v>23</v>
      </c>
      <c r="BU122" s="60">
        <f t="shared" si="43"/>
        <v>170</v>
      </c>
    </row>
    <row r="123" spans="1:73" ht="14">
      <c r="A123" s="54" t="s">
        <v>465</v>
      </c>
      <c r="B123" s="54" t="s">
        <v>490</v>
      </c>
      <c r="C123" s="57" t="s">
        <v>491</v>
      </c>
      <c r="D123" s="56">
        <v>5.766</v>
      </c>
      <c r="E123" s="60" t="s">
        <v>468</v>
      </c>
      <c r="F123" s="60">
        <v>0.25</v>
      </c>
      <c r="G123" s="61"/>
      <c r="H123" s="60"/>
      <c r="I123" s="60"/>
      <c r="J123" s="60"/>
      <c r="K123" s="60"/>
      <c r="L123" s="60"/>
      <c r="M123" s="60"/>
      <c r="N123" s="60"/>
      <c r="O123" s="60">
        <f t="shared" si="40"/>
        <v>0.25</v>
      </c>
      <c r="P123" s="60">
        <f t="shared" si="26"/>
        <v>6.016</v>
      </c>
      <c r="Q123" s="66" t="s">
        <v>91</v>
      </c>
      <c r="R123" s="60">
        <v>2.35676</v>
      </c>
      <c r="S123" s="67">
        <f t="shared" si="27"/>
        <v>44.140560000000001</v>
      </c>
      <c r="T123" s="66">
        <v>62.5</v>
      </c>
      <c r="U123" s="69">
        <f t="shared" si="47"/>
        <v>3.125</v>
      </c>
      <c r="V123" s="60"/>
      <c r="W123" s="60"/>
      <c r="X123" s="60">
        <f t="shared" si="28"/>
        <v>3.125</v>
      </c>
      <c r="Y123" s="60"/>
      <c r="Z123" s="60"/>
      <c r="AA123" s="61">
        <v>0</v>
      </c>
      <c r="AB123" s="22">
        <f t="shared" si="25"/>
        <v>1</v>
      </c>
      <c r="AC123" s="60"/>
      <c r="AD123" s="60"/>
      <c r="AE123" s="60">
        <f t="shared" si="29"/>
        <v>1</v>
      </c>
      <c r="AF123" s="61">
        <v>8</v>
      </c>
      <c r="AG123" s="61">
        <v>23</v>
      </c>
      <c r="AH123" s="61">
        <v>0</v>
      </c>
      <c r="AI123" s="60">
        <f t="shared" si="46"/>
        <v>0.69565217391304301</v>
      </c>
      <c r="AJ123" s="60">
        <v>0</v>
      </c>
      <c r="AK123" s="60">
        <v>17</v>
      </c>
      <c r="AL123" s="60">
        <f t="shared" si="30"/>
        <v>17</v>
      </c>
      <c r="AM123" s="60">
        <f t="shared" si="31"/>
        <v>0.34</v>
      </c>
      <c r="AN123" s="60"/>
      <c r="AO123" s="60"/>
      <c r="AP123" s="60">
        <f t="shared" si="32"/>
        <v>0.34</v>
      </c>
      <c r="AQ123" s="60"/>
      <c r="AR123" s="60"/>
      <c r="AS123" s="22">
        <f t="shared" si="33"/>
        <v>1.03565217391304</v>
      </c>
      <c r="AT123" s="75"/>
      <c r="AU123" s="60"/>
      <c r="AV123" s="61"/>
      <c r="AW123" s="60"/>
      <c r="AX123" s="60">
        <f t="shared" si="34"/>
        <v>0</v>
      </c>
      <c r="AY123" s="61"/>
      <c r="AZ123" s="60"/>
      <c r="BA123" s="60"/>
      <c r="BB123" s="60"/>
      <c r="BC123" s="60">
        <f t="shared" si="35"/>
        <v>0</v>
      </c>
      <c r="BD123" s="60"/>
      <c r="BE123" s="60"/>
      <c r="BF123" s="60"/>
      <c r="BG123" s="60"/>
      <c r="BH123" s="60">
        <f t="shared" si="36"/>
        <v>0</v>
      </c>
      <c r="BI123" s="77" t="s">
        <v>492</v>
      </c>
      <c r="BJ123" s="77" t="s">
        <v>492</v>
      </c>
      <c r="BK123" s="77">
        <v>1</v>
      </c>
      <c r="BL123" s="78"/>
      <c r="BM123" s="60"/>
      <c r="BN123" s="60" t="s">
        <v>469</v>
      </c>
      <c r="BO123" s="60">
        <v>0.1</v>
      </c>
      <c r="BP123" s="60">
        <f t="shared" si="37"/>
        <v>1.1000000000000001</v>
      </c>
      <c r="BQ123" s="60">
        <f t="shared" si="38"/>
        <v>1.1000000000000001</v>
      </c>
      <c r="BR123" s="60">
        <f t="shared" si="39"/>
        <v>56.417212173913001</v>
      </c>
      <c r="BS123" s="60">
        <f t="shared" si="44"/>
        <v>39</v>
      </c>
      <c r="BT123" s="60">
        <f t="shared" si="45"/>
        <v>36</v>
      </c>
      <c r="BU123" s="60">
        <f t="shared" si="43"/>
        <v>313</v>
      </c>
    </row>
    <row r="124" spans="1:73" ht="14">
      <c r="A124" s="54" t="s">
        <v>465</v>
      </c>
      <c r="B124" s="54" t="s">
        <v>493</v>
      </c>
      <c r="C124" s="57" t="s">
        <v>494</v>
      </c>
      <c r="D124" s="56">
        <v>5.468</v>
      </c>
      <c r="E124" s="60" t="s">
        <v>468</v>
      </c>
      <c r="F124" s="60">
        <v>0.25</v>
      </c>
      <c r="G124" s="61"/>
      <c r="H124" s="60"/>
      <c r="I124" s="60"/>
      <c r="J124" s="60"/>
      <c r="K124" s="60"/>
      <c r="L124" s="60"/>
      <c r="M124" s="60"/>
      <c r="N124" s="60"/>
      <c r="O124" s="60">
        <f t="shared" si="40"/>
        <v>0.25</v>
      </c>
      <c r="P124" s="60">
        <f t="shared" si="26"/>
        <v>5.718</v>
      </c>
      <c r="Q124" s="66" t="s">
        <v>91</v>
      </c>
      <c r="R124" s="60">
        <v>2.2944399999999998</v>
      </c>
      <c r="S124" s="67">
        <f t="shared" si="27"/>
        <v>43.766640000000002</v>
      </c>
      <c r="T124" s="66">
        <v>70.5</v>
      </c>
      <c r="U124" s="69">
        <f t="shared" si="47"/>
        <v>3.5249999999999999</v>
      </c>
      <c r="V124" s="60"/>
      <c r="W124" s="60"/>
      <c r="X124" s="60">
        <f t="shared" si="28"/>
        <v>3.5249999999999999</v>
      </c>
      <c r="Y124" s="60"/>
      <c r="Z124" s="60"/>
      <c r="AA124" s="61">
        <v>3.5</v>
      </c>
      <c r="AB124" s="22">
        <f t="shared" si="25"/>
        <v>1.7</v>
      </c>
      <c r="AC124" s="60"/>
      <c r="AD124" s="60"/>
      <c r="AE124" s="60">
        <f t="shared" si="29"/>
        <v>1.7</v>
      </c>
      <c r="AF124" s="61">
        <v>0</v>
      </c>
      <c r="AG124" s="61">
        <v>23</v>
      </c>
      <c r="AH124" s="61">
        <v>0</v>
      </c>
      <c r="AI124" s="60">
        <f t="shared" si="46"/>
        <v>0</v>
      </c>
      <c r="AJ124" s="60">
        <v>0</v>
      </c>
      <c r="AK124" s="60"/>
      <c r="AL124" s="60">
        <f t="shared" si="30"/>
        <v>0</v>
      </c>
      <c r="AM124" s="60">
        <f t="shared" si="31"/>
        <v>0</v>
      </c>
      <c r="AN124" s="60"/>
      <c r="AO124" s="60"/>
      <c r="AP124" s="60">
        <f t="shared" si="32"/>
        <v>0</v>
      </c>
      <c r="AQ124" s="60"/>
      <c r="AR124" s="60"/>
      <c r="AS124" s="22">
        <f t="shared" si="33"/>
        <v>0</v>
      </c>
      <c r="AT124" s="75"/>
      <c r="AU124" s="60"/>
      <c r="AV124" s="61"/>
      <c r="AW124" s="60"/>
      <c r="AX124" s="60">
        <f t="shared" si="34"/>
        <v>0</v>
      </c>
      <c r="AY124" s="61"/>
      <c r="AZ124" s="60"/>
      <c r="BA124" s="60"/>
      <c r="BB124" s="60"/>
      <c r="BC124" s="60">
        <f t="shared" si="35"/>
        <v>0</v>
      </c>
      <c r="BD124" s="60"/>
      <c r="BE124" s="60"/>
      <c r="BF124" s="60"/>
      <c r="BG124" s="60"/>
      <c r="BH124" s="60">
        <f t="shared" si="36"/>
        <v>0</v>
      </c>
      <c r="BI124" s="77"/>
      <c r="BJ124" s="77"/>
      <c r="BK124" s="77"/>
      <c r="BL124" s="78"/>
      <c r="BM124" s="60"/>
      <c r="BN124" s="60" t="s">
        <v>469</v>
      </c>
      <c r="BO124" s="60">
        <v>0.1</v>
      </c>
      <c r="BP124" s="60">
        <f t="shared" si="37"/>
        <v>0.1</v>
      </c>
      <c r="BQ124" s="60">
        <f t="shared" si="38"/>
        <v>0.1</v>
      </c>
      <c r="BR124" s="60">
        <f t="shared" si="39"/>
        <v>54.809640000000002</v>
      </c>
      <c r="BS124" s="60">
        <f t="shared" si="44"/>
        <v>41</v>
      </c>
      <c r="BT124" s="60">
        <f t="shared" si="45"/>
        <v>41</v>
      </c>
      <c r="BU124" s="60">
        <f t="shared" si="43"/>
        <v>351</v>
      </c>
    </row>
    <row r="125" spans="1:73" ht="14">
      <c r="A125" s="54" t="s">
        <v>465</v>
      </c>
      <c r="B125" s="54" t="s">
        <v>495</v>
      </c>
      <c r="C125" s="57" t="s">
        <v>496</v>
      </c>
      <c r="D125" s="56">
        <v>5.3250000000000002</v>
      </c>
      <c r="E125" s="60" t="s">
        <v>468</v>
      </c>
      <c r="F125" s="60">
        <v>0.25</v>
      </c>
      <c r="G125" s="61"/>
      <c r="H125" s="60"/>
      <c r="I125" s="60"/>
      <c r="J125" s="60"/>
      <c r="K125" s="60"/>
      <c r="L125" s="60"/>
      <c r="M125" s="60"/>
      <c r="N125" s="60"/>
      <c r="O125" s="60">
        <f t="shared" si="40"/>
        <v>0.25</v>
      </c>
      <c r="P125" s="60">
        <f t="shared" si="26"/>
        <v>5.5750000000000002</v>
      </c>
      <c r="Q125" s="66" t="s">
        <v>91</v>
      </c>
      <c r="R125" s="60">
        <v>2.6705100000000002</v>
      </c>
      <c r="S125" s="67">
        <f t="shared" si="27"/>
        <v>46.023060000000001</v>
      </c>
      <c r="T125" s="66">
        <v>75</v>
      </c>
      <c r="U125" s="69">
        <f t="shared" si="47"/>
        <v>3.75</v>
      </c>
      <c r="V125" s="60"/>
      <c r="W125" s="60"/>
      <c r="X125" s="60">
        <f t="shared" si="28"/>
        <v>3.75</v>
      </c>
      <c r="Y125" s="60"/>
      <c r="Z125" s="60"/>
      <c r="AA125" s="61">
        <v>0</v>
      </c>
      <c r="AB125" s="22">
        <f t="shared" si="25"/>
        <v>1</v>
      </c>
      <c r="AC125" s="60"/>
      <c r="AD125" s="60"/>
      <c r="AE125" s="60">
        <f t="shared" si="29"/>
        <v>1</v>
      </c>
      <c r="AF125" s="61">
        <v>0</v>
      </c>
      <c r="AG125" s="61">
        <v>23</v>
      </c>
      <c r="AH125" s="61">
        <v>0</v>
      </c>
      <c r="AI125" s="60">
        <f t="shared" si="46"/>
        <v>0</v>
      </c>
      <c r="AJ125" s="60">
        <v>0</v>
      </c>
      <c r="AK125" s="60"/>
      <c r="AL125" s="60">
        <f t="shared" si="30"/>
        <v>0</v>
      </c>
      <c r="AM125" s="60">
        <f t="shared" si="31"/>
        <v>0</v>
      </c>
      <c r="AN125" s="60"/>
      <c r="AO125" s="60"/>
      <c r="AP125" s="60">
        <f t="shared" si="32"/>
        <v>0</v>
      </c>
      <c r="AQ125" s="60"/>
      <c r="AR125" s="60"/>
      <c r="AS125" s="22">
        <f t="shared" si="33"/>
        <v>0</v>
      </c>
      <c r="AT125" s="75"/>
      <c r="AU125" s="60"/>
      <c r="AV125" s="61"/>
      <c r="AW125" s="60"/>
      <c r="AX125" s="60">
        <f t="shared" si="34"/>
        <v>0</v>
      </c>
      <c r="AY125" s="61"/>
      <c r="AZ125" s="60"/>
      <c r="BA125" s="60"/>
      <c r="BB125" s="60"/>
      <c r="BC125" s="60">
        <f t="shared" si="35"/>
        <v>0</v>
      </c>
      <c r="BD125" s="60"/>
      <c r="BE125" s="60"/>
      <c r="BF125" s="60"/>
      <c r="BG125" s="60"/>
      <c r="BH125" s="60">
        <f t="shared" si="36"/>
        <v>0</v>
      </c>
      <c r="BI125" s="77"/>
      <c r="BJ125" s="77"/>
      <c r="BK125" s="77"/>
      <c r="BL125" s="78"/>
      <c r="BM125" s="60"/>
      <c r="BN125" s="60" t="s">
        <v>469</v>
      </c>
      <c r="BO125" s="60">
        <v>0.1</v>
      </c>
      <c r="BP125" s="60">
        <f t="shared" si="37"/>
        <v>0.1</v>
      </c>
      <c r="BQ125" s="60">
        <f t="shared" si="38"/>
        <v>0.1</v>
      </c>
      <c r="BR125" s="60">
        <f t="shared" si="39"/>
        <v>56.448059999999998</v>
      </c>
      <c r="BS125" s="60">
        <f t="shared" si="44"/>
        <v>25</v>
      </c>
      <c r="BT125" s="60">
        <f t="shared" si="45"/>
        <v>35</v>
      </c>
      <c r="BU125" s="60">
        <f t="shared" si="43"/>
        <v>312</v>
      </c>
    </row>
    <row r="126" spans="1:73" ht="14">
      <c r="A126" s="54" t="s">
        <v>465</v>
      </c>
      <c r="B126" s="54" t="s">
        <v>497</v>
      </c>
      <c r="C126" s="57" t="s">
        <v>498</v>
      </c>
      <c r="D126" s="56">
        <v>5.6829999999999998</v>
      </c>
      <c r="E126" s="60" t="s">
        <v>468</v>
      </c>
      <c r="F126" s="60">
        <v>0.25</v>
      </c>
      <c r="G126" s="61"/>
      <c r="H126" s="60"/>
      <c r="I126" s="60"/>
      <c r="J126" s="60"/>
      <c r="K126" s="60"/>
      <c r="L126" s="60"/>
      <c r="M126" s="60"/>
      <c r="N126" s="60"/>
      <c r="O126" s="60">
        <f t="shared" si="40"/>
        <v>0.25</v>
      </c>
      <c r="P126" s="60">
        <f t="shared" si="26"/>
        <v>5.9329999999999998</v>
      </c>
      <c r="Q126" s="66" t="s">
        <v>91</v>
      </c>
      <c r="R126" s="60">
        <v>3.6671100000000001</v>
      </c>
      <c r="S126" s="67">
        <f t="shared" si="27"/>
        <v>52.002659999999999</v>
      </c>
      <c r="T126" s="66">
        <v>67.5</v>
      </c>
      <c r="U126" s="69">
        <f t="shared" si="47"/>
        <v>3.375</v>
      </c>
      <c r="V126" s="60"/>
      <c r="W126" s="60"/>
      <c r="X126" s="60">
        <f t="shared" si="28"/>
        <v>3.375</v>
      </c>
      <c r="Y126" s="60"/>
      <c r="Z126" s="60"/>
      <c r="AA126" s="61">
        <v>0</v>
      </c>
      <c r="AB126" s="22">
        <f t="shared" si="25"/>
        <v>1</v>
      </c>
      <c r="AC126" s="60"/>
      <c r="AD126" s="60"/>
      <c r="AE126" s="60">
        <f t="shared" si="29"/>
        <v>1</v>
      </c>
      <c r="AF126" s="61">
        <v>0</v>
      </c>
      <c r="AG126" s="61">
        <v>23</v>
      </c>
      <c r="AH126" s="61">
        <v>0</v>
      </c>
      <c r="AI126" s="60">
        <f t="shared" si="46"/>
        <v>0</v>
      </c>
      <c r="AJ126" s="60">
        <v>0</v>
      </c>
      <c r="AK126" s="60"/>
      <c r="AL126" s="60">
        <f t="shared" si="30"/>
        <v>0</v>
      </c>
      <c r="AM126" s="60">
        <f t="shared" si="31"/>
        <v>0</v>
      </c>
      <c r="AN126" s="60"/>
      <c r="AO126" s="60"/>
      <c r="AP126" s="60">
        <f t="shared" si="32"/>
        <v>0</v>
      </c>
      <c r="AQ126" s="60"/>
      <c r="AR126" s="60"/>
      <c r="AS126" s="22">
        <f t="shared" si="33"/>
        <v>0</v>
      </c>
      <c r="AT126" s="75"/>
      <c r="AU126" s="60"/>
      <c r="AV126" s="61"/>
      <c r="AW126" s="60"/>
      <c r="AX126" s="60">
        <f t="shared" si="34"/>
        <v>0</v>
      </c>
      <c r="AY126" s="61"/>
      <c r="AZ126" s="60"/>
      <c r="BA126" s="60"/>
      <c r="BB126" s="60"/>
      <c r="BC126" s="60">
        <f t="shared" si="35"/>
        <v>0</v>
      </c>
      <c r="BD126" s="60"/>
      <c r="BE126" s="60"/>
      <c r="BF126" s="60"/>
      <c r="BG126" s="60"/>
      <c r="BH126" s="60">
        <f t="shared" si="36"/>
        <v>0</v>
      </c>
      <c r="BI126" s="77"/>
      <c r="BJ126" s="77"/>
      <c r="BK126" s="77"/>
      <c r="BL126" s="78"/>
      <c r="BM126" s="60"/>
      <c r="BN126" s="60" t="s">
        <v>469</v>
      </c>
      <c r="BO126" s="60">
        <v>0.1</v>
      </c>
      <c r="BP126" s="60">
        <f t="shared" si="37"/>
        <v>0.1</v>
      </c>
      <c r="BQ126" s="60">
        <f t="shared" si="38"/>
        <v>0.1</v>
      </c>
      <c r="BR126" s="60">
        <f t="shared" si="39"/>
        <v>62.41066</v>
      </c>
      <c r="BS126" s="60">
        <f t="shared" si="44"/>
        <v>6</v>
      </c>
      <c r="BT126" s="60">
        <f t="shared" si="45"/>
        <v>21</v>
      </c>
      <c r="BU126" s="60">
        <f t="shared" si="43"/>
        <v>162</v>
      </c>
    </row>
    <row r="127" spans="1:73" ht="14">
      <c r="A127" s="54" t="s">
        <v>465</v>
      </c>
      <c r="B127" s="54" t="s">
        <v>499</v>
      </c>
      <c r="C127" s="57" t="s">
        <v>500</v>
      </c>
      <c r="D127" s="56">
        <v>5.4009999999999998</v>
      </c>
      <c r="E127" s="60" t="s">
        <v>468</v>
      </c>
      <c r="F127" s="60">
        <v>0.25</v>
      </c>
      <c r="G127" s="61"/>
      <c r="H127" s="60"/>
      <c r="I127" s="60"/>
      <c r="J127" s="60"/>
      <c r="K127" s="60"/>
      <c r="L127" s="60"/>
      <c r="M127" s="60"/>
      <c r="N127" s="60"/>
      <c r="O127" s="60">
        <f t="shared" si="40"/>
        <v>0.25</v>
      </c>
      <c r="P127" s="60">
        <f t="shared" si="26"/>
        <v>5.6509999999999998</v>
      </c>
      <c r="Q127" s="66" t="s">
        <v>91</v>
      </c>
      <c r="R127" s="60">
        <v>1.8328599999999999</v>
      </c>
      <c r="S127" s="67">
        <f t="shared" si="27"/>
        <v>40.997160000000001</v>
      </c>
      <c r="T127" s="66">
        <v>93.5</v>
      </c>
      <c r="U127" s="69">
        <f t="shared" si="47"/>
        <v>4.6749999999999998</v>
      </c>
      <c r="V127" s="70" t="s">
        <v>501</v>
      </c>
      <c r="W127" s="60">
        <v>0</v>
      </c>
      <c r="X127" s="60">
        <f t="shared" si="28"/>
        <v>4.6749999999999998</v>
      </c>
      <c r="Y127" s="60"/>
      <c r="Z127" s="60"/>
      <c r="AA127" s="61">
        <v>3.3</v>
      </c>
      <c r="AB127" s="22">
        <f t="shared" si="25"/>
        <v>1.66</v>
      </c>
      <c r="AC127" s="60"/>
      <c r="AD127" s="60"/>
      <c r="AE127" s="60">
        <f t="shared" si="29"/>
        <v>1.66</v>
      </c>
      <c r="AF127" s="61">
        <v>10</v>
      </c>
      <c r="AG127" s="61">
        <v>23</v>
      </c>
      <c r="AH127" s="61">
        <v>0</v>
      </c>
      <c r="AI127" s="60">
        <f t="shared" si="46"/>
        <v>0.86956521739130399</v>
      </c>
      <c r="AJ127" s="60">
        <v>0</v>
      </c>
      <c r="AK127" s="60"/>
      <c r="AL127" s="60">
        <f t="shared" si="30"/>
        <v>0</v>
      </c>
      <c r="AM127" s="60">
        <f t="shared" si="31"/>
        <v>0</v>
      </c>
      <c r="AN127" s="60"/>
      <c r="AO127" s="60"/>
      <c r="AP127" s="60">
        <f t="shared" si="32"/>
        <v>0</v>
      </c>
      <c r="AQ127" s="70" t="s">
        <v>270</v>
      </c>
      <c r="AR127" s="70">
        <v>0</v>
      </c>
      <c r="AS127" s="22">
        <f t="shared" si="33"/>
        <v>0.86956521739130399</v>
      </c>
      <c r="AT127" s="75"/>
      <c r="AU127" s="60"/>
      <c r="AV127" s="61"/>
      <c r="AW127" s="60"/>
      <c r="AX127" s="60">
        <f t="shared" si="34"/>
        <v>0</v>
      </c>
      <c r="AY127" s="61"/>
      <c r="AZ127" s="60"/>
      <c r="BA127" s="60"/>
      <c r="BB127" s="60"/>
      <c r="BC127" s="60">
        <f t="shared" si="35"/>
        <v>0</v>
      </c>
      <c r="BD127" s="60"/>
      <c r="BE127" s="60"/>
      <c r="BF127" s="60"/>
      <c r="BG127" s="60"/>
      <c r="BH127" s="60">
        <f t="shared" si="36"/>
        <v>0</v>
      </c>
      <c r="BI127" s="77"/>
      <c r="BJ127" s="77"/>
      <c r="BK127" s="77"/>
      <c r="BL127" s="78"/>
      <c r="BM127" s="60"/>
      <c r="BN127" s="60" t="s">
        <v>469</v>
      </c>
      <c r="BO127" s="60">
        <v>0.1</v>
      </c>
      <c r="BP127" s="60">
        <f t="shared" si="37"/>
        <v>0.1</v>
      </c>
      <c r="BQ127" s="60">
        <f t="shared" si="38"/>
        <v>0.1</v>
      </c>
      <c r="BR127" s="60">
        <f t="shared" si="39"/>
        <v>53.952725217391297</v>
      </c>
      <c r="BS127" s="60">
        <f t="shared" si="44"/>
        <v>50</v>
      </c>
      <c r="BT127" s="60">
        <f t="shared" si="45"/>
        <v>48</v>
      </c>
      <c r="BU127" s="60">
        <f t="shared" si="43"/>
        <v>370</v>
      </c>
    </row>
    <row r="128" spans="1:73" ht="14">
      <c r="A128" s="54" t="s">
        <v>465</v>
      </c>
      <c r="B128" s="54" t="s">
        <v>502</v>
      </c>
      <c r="C128" s="57" t="s">
        <v>503</v>
      </c>
      <c r="D128" s="56">
        <v>5.5209999999999999</v>
      </c>
      <c r="E128" s="60" t="s">
        <v>468</v>
      </c>
      <c r="F128" s="60">
        <v>0.25</v>
      </c>
      <c r="G128" s="61"/>
      <c r="H128" s="60"/>
      <c r="I128" s="60" t="s">
        <v>487</v>
      </c>
      <c r="J128" s="60">
        <v>0.25</v>
      </c>
      <c r="K128" s="60"/>
      <c r="L128" s="60"/>
      <c r="M128" s="60"/>
      <c r="N128" s="60"/>
      <c r="O128" s="60">
        <f t="shared" si="40"/>
        <v>0.5</v>
      </c>
      <c r="P128" s="60">
        <f t="shared" si="26"/>
        <v>6.0209999999999999</v>
      </c>
      <c r="Q128" s="66" t="s">
        <v>91</v>
      </c>
      <c r="R128" s="60">
        <v>2.5329100000000002</v>
      </c>
      <c r="S128" s="67">
        <f t="shared" si="27"/>
        <v>45.19746</v>
      </c>
      <c r="T128" s="66">
        <v>67</v>
      </c>
      <c r="U128" s="69">
        <f t="shared" si="47"/>
        <v>3.35</v>
      </c>
      <c r="V128" s="60"/>
      <c r="W128" s="60"/>
      <c r="X128" s="60">
        <f t="shared" si="28"/>
        <v>3.35</v>
      </c>
      <c r="Y128" s="60"/>
      <c r="Z128" s="60"/>
      <c r="AA128" s="61">
        <v>3</v>
      </c>
      <c r="AB128" s="22">
        <f t="shared" si="25"/>
        <v>1.6</v>
      </c>
      <c r="AC128" s="60"/>
      <c r="AD128" s="60"/>
      <c r="AE128" s="60">
        <f t="shared" si="29"/>
        <v>1.6</v>
      </c>
      <c r="AF128" s="61">
        <v>0</v>
      </c>
      <c r="AG128" s="61">
        <v>23</v>
      </c>
      <c r="AH128" s="61">
        <v>0</v>
      </c>
      <c r="AI128" s="60">
        <f t="shared" si="46"/>
        <v>0</v>
      </c>
      <c r="AJ128" s="60">
        <v>0</v>
      </c>
      <c r="AK128" s="60">
        <v>238</v>
      </c>
      <c r="AL128" s="60">
        <f t="shared" si="30"/>
        <v>238</v>
      </c>
      <c r="AM128" s="60">
        <f t="shared" si="31"/>
        <v>2</v>
      </c>
      <c r="AN128" s="60"/>
      <c r="AO128" s="60"/>
      <c r="AP128" s="60">
        <f t="shared" si="32"/>
        <v>2</v>
      </c>
      <c r="AR128" s="60"/>
      <c r="AS128" s="22">
        <f t="shared" si="33"/>
        <v>2</v>
      </c>
      <c r="AT128" s="75"/>
      <c r="AU128" s="60"/>
      <c r="AV128" s="61"/>
      <c r="AW128" s="60"/>
      <c r="AX128" s="60">
        <f t="shared" si="34"/>
        <v>0</v>
      </c>
      <c r="AY128" s="61"/>
      <c r="AZ128" s="60"/>
      <c r="BA128" s="60"/>
      <c r="BB128" s="60"/>
      <c r="BC128" s="60">
        <f t="shared" si="35"/>
        <v>0</v>
      </c>
      <c r="BD128" s="60"/>
      <c r="BE128" s="60"/>
      <c r="BF128" s="60"/>
      <c r="BG128" s="60"/>
      <c r="BH128" s="60">
        <f t="shared" si="36"/>
        <v>0</v>
      </c>
      <c r="BI128" s="77" t="s">
        <v>130</v>
      </c>
      <c r="BJ128" s="77" t="s">
        <v>130</v>
      </c>
      <c r="BK128" s="77">
        <v>1</v>
      </c>
      <c r="BL128" s="78"/>
      <c r="BM128" s="60"/>
      <c r="BN128" s="60" t="s">
        <v>469</v>
      </c>
      <c r="BO128" s="60">
        <v>0.1</v>
      </c>
      <c r="BP128" s="60">
        <f t="shared" si="37"/>
        <v>1.1000000000000001</v>
      </c>
      <c r="BQ128" s="60">
        <f t="shared" si="38"/>
        <v>1.1000000000000001</v>
      </c>
      <c r="BR128" s="60">
        <f t="shared" si="39"/>
        <v>59.268459999999997</v>
      </c>
      <c r="BS128" s="60">
        <f t="shared" si="44"/>
        <v>35</v>
      </c>
      <c r="BT128" s="60">
        <f t="shared" si="45"/>
        <v>29</v>
      </c>
      <c r="BU128" s="60">
        <f t="shared" si="43"/>
        <v>237</v>
      </c>
    </row>
    <row r="129" spans="1:73" ht="14">
      <c r="A129" s="54" t="s">
        <v>465</v>
      </c>
      <c r="B129" s="54" t="s">
        <v>504</v>
      </c>
      <c r="C129" s="57" t="s">
        <v>505</v>
      </c>
      <c r="D129" s="56">
        <v>5.45</v>
      </c>
      <c r="E129" s="60" t="s">
        <v>468</v>
      </c>
      <c r="F129" s="60">
        <v>0.25</v>
      </c>
      <c r="G129" s="61"/>
      <c r="H129" s="60"/>
      <c r="I129" s="60"/>
      <c r="J129" s="60"/>
      <c r="K129" s="60"/>
      <c r="L129" s="60"/>
      <c r="M129" s="60"/>
      <c r="N129" s="60"/>
      <c r="O129" s="60">
        <f t="shared" si="40"/>
        <v>0.25</v>
      </c>
      <c r="P129" s="60">
        <f t="shared" si="26"/>
        <v>5.7</v>
      </c>
      <c r="Q129" s="66" t="s">
        <v>91</v>
      </c>
      <c r="R129" s="60">
        <v>1.7243599999999999</v>
      </c>
      <c r="S129" s="67">
        <f t="shared" si="27"/>
        <v>40.346159999999998</v>
      </c>
      <c r="T129" s="66">
        <v>74</v>
      </c>
      <c r="U129" s="69">
        <f t="shared" si="47"/>
        <v>3.7</v>
      </c>
      <c r="V129" s="60"/>
      <c r="W129" s="60"/>
      <c r="X129" s="60">
        <f t="shared" si="28"/>
        <v>3.7</v>
      </c>
      <c r="Y129" s="60"/>
      <c r="Z129" s="60"/>
      <c r="AA129" s="61">
        <v>3</v>
      </c>
      <c r="AB129" s="22">
        <f t="shared" si="25"/>
        <v>1.6</v>
      </c>
      <c r="AC129" s="60"/>
      <c r="AD129" s="60"/>
      <c r="AE129" s="60">
        <f t="shared" si="29"/>
        <v>1.6</v>
      </c>
      <c r="AF129" s="61">
        <v>9</v>
      </c>
      <c r="AG129" s="61">
        <v>23</v>
      </c>
      <c r="AH129" s="61">
        <v>0</v>
      </c>
      <c r="AI129" s="60">
        <f t="shared" si="46"/>
        <v>0.78260869565217395</v>
      </c>
      <c r="AJ129" s="60">
        <v>0</v>
      </c>
      <c r="AK129" s="60"/>
      <c r="AL129" s="60">
        <f t="shared" si="30"/>
        <v>0</v>
      </c>
      <c r="AM129" s="60">
        <f t="shared" si="31"/>
        <v>0</v>
      </c>
      <c r="AN129" s="60"/>
      <c r="AO129" s="60"/>
      <c r="AP129" s="60">
        <f t="shared" si="32"/>
        <v>0</v>
      </c>
      <c r="AQ129" s="60"/>
      <c r="AR129" s="60"/>
      <c r="AS129" s="22">
        <f t="shared" si="33"/>
        <v>0.78260869565217395</v>
      </c>
      <c r="AT129" s="75"/>
      <c r="AU129" s="60"/>
      <c r="AV129" s="61"/>
      <c r="AW129" s="60"/>
      <c r="AX129" s="60">
        <f t="shared" si="34"/>
        <v>0</v>
      </c>
      <c r="AY129" s="61"/>
      <c r="AZ129" s="60"/>
      <c r="BA129" s="60"/>
      <c r="BB129" s="60"/>
      <c r="BC129" s="60">
        <f t="shared" si="35"/>
        <v>0</v>
      </c>
      <c r="BD129" s="60"/>
      <c r="BE129" s="60"/>
      <c r="BF129" s="60"/>
      <c r="BG129" s="60"/>
      <c r="BH129" s="60">
        <f t="shared" si="36"/>
        <v>0</v>
      </c>
      <c r="BI129" s="77"/>
      <c r="BJ129" s="77"/>
      <c r="BK129" s="77"/>
      <c r="BL129" s="78"/>
      <c r="BM129" s="60"/>
      <c r="BN129" s="60" t="s">
        <v>469</v>
      </c>
      <c r="BO129" s="60">
        <v>0.1</v>
      </c>
      <c r="BP129" s="60">
        <f t="shared" si="37"/>
        <v>0.1</v>
      </c>
      <c r="BQ129" s="60">
        <f t="shared" si="38"/>
        <v>0.1</v>
      </c>
      <c r="BR129" s="60">
        <f t="shared" si="39"/>
        <v>52.228768695652199</v>
      </c>
      <c r="BS129" s="60">
        <f t="shared" si="44"/>
        <v>51</v>
      </c>
      <c r="BT129" s="60">
        <f t="shared" si="45"/>
        <v>49</v>
      </c>
      <c r="BU129" s="60">
        <f t="shared" si="43"/>
        <v>386</v>
      </c>
    </row>
    <row r="130" spans="1:73" ht="14">
      <c r="A130" s="54" t="s">
        <v>465</v>
      </c>
      <c r="B130" s="54" t="s">
        <v>506</v>
      </c>
      <c r="C130" s="57" t="s">
        <v>507</v>
      </c>
      <c r="D130" s="56">
        <v>5.3789999999999996</v>
      </c>
      <c r="E130" s="60" t="s">
        <v>468</v>
      </c>
      <c r="F130" s="60">
        <v>0.25</v>
      </c>
      <c r="G130" s="61"/>
      <c r="H130" s="60"/>
      <c r="I130" s="60"/>
      <c r="J130" s="60"/>
      <c r="K130" s="60"/>
      <c r="L130" s="60"/>
      <c r="M130" s="60"/>
      <c r="N130" s="60"/>
      <c r="O130" s="60">
        <f t="shared" si="40"/>
        <v>0.25</v>
      </c>
      <c r="P130" s="60">
        <f t="shared" si="26"/>
        <v>5.6289999999999996</v>
      </c>
      <c r="Q130" s="66" t="s">
        <v>91</v>
      </c>
      <c r="R130" s="60">
        <v>2.6042900000000002</v>
      </c>
      <c r="S130" s="67">
        <f t="shared" si="27"/>
        <v>45.62574</v>
      </c>
      <c r="T130" s="66">
        <v>67</v>
      </c>
      <c r="U130" s="69">
        <f t="shared" si="47"/>
        <v>3.35</v>
      </c>
      <c r="V130" s="60"/>
      <c r="W130" s="60"/>
      <c r="X130" s="60">
        <f t="shared" si="28"/>
        <v>3.35</v>
      </c>
      <c r="Y130" s="60"/>
      <c r="Z130" s="60"/>
      <c r="AA130" s="61">
        <v>3.5</v>
      </c>
      <c r="AB130" s="22">
        <f t="shared" si="25"/>
        <v>1.7</v>
      </c>
      <c r="AC130" s="60"/>
      <c r="AD130" s="60"/>
      <c r="AE130" s="60">
        <f t="shared" si="29"/>
        <v>1.7</v>
      </c>
      <c r="AF130" s="61">
        <v>1</v>
      </c>
      <c r="AG130" s="61">
        <v>23</v>
      </c>
      <c r="AH130" s="61">
        <v>0</v>
      </c>
      <c r="AI130" s="60">
        <f t="shared" si="46"/>
        <v>8.6956521739130405E-2</v>
      </c>
      <c r="AJ130" s="60">
        <v>0</v>
      </c>
      <c r="AK130" s="60"/>
      <c r="AL130" s="60">
        <f t="shared" si="30"/>
        <v>0</v>
      </c>
      <c r="AM130" s="60">
        <f t="shared" si="31"/>
        <v>0</v>
      </c>
      <c r="AN130" s="60"/>
      <c r="AO130" s="60"/>
      <c r="AP130" s="60">
        <f t="shared" si="32"/>
        <v>0</v>
      </c>
      <c r="AQ130" s="60"/>
      <c r="AR130" s="60"/>
      <c r="AS130" s="22">
        <f t="shared" si="33"/>
        <v>8.6956521739130405E-2</v>
      </c>
      <c r="AT130" s="75"/>
      <c r="AU130" s="60"/>
      <c r="AV130" s="61"/>
      <c r="AW130" s="60"/>
      <c r="AX130" s="60">
        <f t="shared" si="34"/>
        <v>0</v>
      </c>
      <c r="AY130" s="61"/>
      <c r="AZ130" s="60"/>
      <c r="BA130" s="60"/>
      <c r="BB130" s="60"/>
      <c r="BC130" s="60">
        <f t="shared" si="35"/>
        <v>0</v>
      </c>
      <c r="BD130" s="60"/>
      <c r="BE130" s="60"/>
      <c r="BF130" s="60"/>
      <c r="BG130" s="60"/>
      <c r="BH130" s="60">
        <f t="shared" si="36"/>
        <v>0</v>
      </c>
      <c r="BI130" s="77"/>
      <c r="BJ130" s="77"/>
      <c r="BK130" s="77"/>
      <c r="BL130" s="78"/>
      <c r="BM130" s="60"/>
      <c r="BN130" s="60" t="s">
        <v>469</v>
      </c>
      <c r="BO130" s="60">
        <v>0.1</v>
      </c>
      <c r="BP130" s="60">
        <f t="shared" si="37"/>
        <v>0.1</v>
      </c>
      <c r="BQ130" s="60">
        <f t="shared" si="38"/>
        <v>0.1</v>
      </c>
      <c r="BR130" s="60">
        <f t="shared" si="39"/>
        <v>56.491696521739101</v>
      </c>
      <c r="BS130" s="60">
        <f t="shared" si="44"/>
        <v>32</v>
      </c>
      <c r="BT130" s="60">
        <f t="shared" si="45"/>
        <v>34</v>
      </c>
      <c r="BU130" s="60">
        <f t="shared" si="43"/>
        <v>311</v>
      </c>
    </row>
    <row r="131" spans="1:73" ht="14">
      <c r="A131" s="54" t="s">
        <v>465</v>
      </c>
      <c r="B131" s="54" t="s">
        <v>508</v>
      </c>
      <c r="C131" s="57" t="s">
        <v>509</v>
      </c>
      <c r="D131" s="56">
        <v>5.4539999999999997</v>
      </c>
      <c r="E131" s="60" t="s">
        <v>468</v>
      </c>
      <c r="F131" s="60">
        <v>0.25</v>
      </c>
      <c r="G131" s="61"/>
      <c r="H131" s="60"/>
      <c r="I131" s="60" t="s">
        <v>510</v>
      </c>
      <c r="J131" s="60">
        <v>0.25</v>
      </c>
      <c r="K131" s="60"/>
      <c r="L131" s="60"/>
      <c r="M131" s="60"/>
      <c r="N131" s="60"/>
      <c r="O131" s="60">
        <f t="shared" si="40"/>
        <v>0.5</v>
      </c>
      <c r="P131" s="60">
        <f t="shared" si="26"/>
        <v>5.9539999999999997</v>
      </c>
      <c r="Q131" s="66" t="s">
        <v>91</v>
      </c>
      <c r="R131" s="60">
        <v>2.1430099999999999</v>
      </c>
      <c r="S131" s="67">
        <f t="shared" si="27"/>
        <v>42.858060000000002</v>
      </c>
      <c r="T131" s="66">
        <v>65</v>
      </c>
      <c r="U131" s="69">
        <f t="shared" si="47"/>
        <v>3.25</v>
      </c>
      <c r="V131" s="60" t="s">
        <v>113</v>
      </c>
      <c r="W131" s="60">
        <v>0.25</v>
      </c>
      <c r="X131" s="60">
        <f t="shared" si="28"/>
        <v>3.5</v>
      </c>
      <c r="Y131" s="60"/>
      <c r="Z131" s="60"/>
      <c r="AA131" s="61">
        <v>2.5</v>
      </c>
      <c r="AB131" s="22">
        <f t="shared" ref="AB131:AB194" si="48">2*(AA131*10+50)/100</f>
        <v>1.5</v>
      </c>
      <c r="AC131" s="60"/>
      <c r="AD131" s="60"/>
      <c r="AE131" s="60">
        <f t="shared" si="29"/>
        <v>1.5</v>
      </c>
      <c r="AF131" s="61">
        <v>6</v>
      </c>
      <c r="AG131" s="61">
        <v>23</v>
      </c>
      <c r="AH131" s="61">
        <v>0</v>
      </c>
      <c r="AI131" s="60">
        <f t="shared" si="46"/>
        <v>0.52173913043478304</v>
      </c>
      <c r="AJ131" s="60">
        <v>0</v>
      </c>
      <c r="AK131" s="60">
        <v>263.5</v>
      </c>
      <c r="AL131" s="60">
        <f t="shared" si="30"/>
        <v>263.5</v>
      </c>
      <c r="AM131" s="60">
        <f t="shared" si="31"/>
        <v>2</v>
      </c>
      <c r="AN131" s="60"/>
      <c r="AO131" s="60"/>
      <c r="AP131" s="60">
        <f t="shared" si="32"/>
        <v>2</v>
      </c>
      <c r="AQ131" s="60"/>
      <c r="AR131" s="60"/>
      <c r="AS131" s="22">
        <f t="shared" si="33"/>
        <v>2.52173913043478</v>
      </c>
      <c r="AT131" s="75" t="s">
        <v>511</v>
      </c>
      <c r="AU131" s="60">
        <v>12.06</v>
      </c>
      <c r="AV131" s="61"/>
      <c r="AW131" s="60"/>
      <c r="AX131" s="60">
        <f t="shared" si="34"/>
        <v>12.06</v>
      </c>
      <c r="AY131" s="61"/>
      <c r="AZ131" s="60"/>
      <c r="BA131" s="60"/>
      <c r="BB131" s="60"/>
      <c r="BC131" s="60">
        <f t="shared" si="35"/>
        <v>12.06</v>
      </c>
      <c r="BD131" s="70" t="s">
        <v>512</v>
      </c>
      <c r="BE131" s="60"/>
      <c r="BF131" s="60"/>
      <c r="BG131" s="60"/>
      <c r="BH131" s="60">
        <f t="shared" si="36"/>
        <v>0</v>
      </c>
      <c r="BI131" s="77"/>
      <c r="BJ131" s="77"/>
      <c r="BK131" s="77"/>
      <c r="BL131" s="78"/>
      <c r="BM131" s="60"/>
      <c r="BN131" s="60" t="s">
        <v>469</v>
      </c>
      <c r="BO131" s="60">
        <v>0.1</v>
      </c>
      <c r="BP131" s="60">
        <f t="shared" si="37"/>
        <v>0.1</v>
      </c>
      <c r="BQ131" s="60">
        <f t="shared" si="38"/>
        <v>12</v>
      </c>
      <c r="BR131" s="60">
        <f t="shared" si="39"/>
        <v>68.333799130434798</v>
      </c>
      <c r="BS131" s="60">
        <f t="shared" si="44"/>
        <v>45</v>
      </c>
      <c r="BT131" s="60">
        <f t="shared" si="45"/>
        <v>10</v>
      </c>
      <c r="BU131" s="60">
        <f t="shared" si="43"/>
        <v>91</v>
      </c>
    </row>
    <row r="132" spans="1:73" ht="14">
      <c r="A132" s="54" t="s">
        <v>465</v>
      </c>
      <c r="B132" s="54" t="s">
        <v>513</v>
      </c>
      <c r="C132" s="57" t="s">
        <v>514</v>
      </c>
      <c r="D132" s="56">
        <v>5.7370000000000001</v>
      </c>
      <c r="E132" s="60" t="s">
        <v>468</v>
      </c>
      <c r="F132" s="60">
        <v>0.25</v>
      </c>
      <c r="G132" s="61"/>
      <c r="H132" s="60"/>
      <c r="I132" s="60"/>
      <c r="J132" s="60"/>
      <c r="K132" s="60"/>
      <c r="L132" s="60"/>
      <c r="M132" s="60"/>
      <c r="N132" s="60"/>
      <c r="O132" s="60">
        <f t="shared" si="40"/>
        <v>0.25</v>
      </c>
      <c r="P132" s="60">
        <f t="shared" si="26"/>
        <v>5.9870000000000001</v>
      </c>
      <c r="Q132" s="66" t="s">
        <v>91</v>
      </c>
      <c r="R132" s="60">
        <v>2.05775</v>
      </c>
      <c r="S132" s="67">
        <f t="shared" si="27"/>
        <v>42.346499999999999</v>
      </c>
      <c r="T132" s="66">
        <v>75.5</v>
      </c>
      <c r="U132" s="69">
        <f t="shared" si="47"/>
        <v>3.7749999999999999</v>
      </c>
      <c r="V132" s="60"/>
      <c r="W132" s="60"/>
      <c r="X132" s="60">
        <f t="shared" si="28"/>
        <v>3.7749999999999999</v>
      </c>
      <c r="Y132" s="60"/>
      <c r="Z132" s="60"/>
      <c r="AA132" s="61">
        <v>1</v>
      </c>
      <c r="AB132" s="22">
        <f t="shared" si="48"/>
        <v>1.2</v>
      </c>
      <c r="AC132" s="60"/>
      <c r="AD132" s="60"/>
      <c r="AE132" s="60">
        <f t="shared" si="29"/>
        <v>1.2</v>
      </c>
      <c r="AF132" s="61">
        <v>0</v>
      </c>
      <c r="AG132" s="61">
        <v>23</v>
      </c>
      <c r="AH132" s="61">
        <v>0</v>
      </c>
      <c r="AI132" s="60">
        <f t="shared" si="46"/>
        <v>0</v>
      </c>
      <c r="AJ132" s="60">
        <v>0</v>
      </c>
      <c r="AK132" s="60"/>
      <c r="AL132" s="60">
        <f t="shared" si="30"/>
        <v>0</v>
      </c>
      <c r="AM132" s="60">
        <f t="shared" si="31"/>
        <v>0</v>
      </c>
      <c r="AN132" s="60"/>
      <c r="AO132" s="60"/>
      <c r="AP132" s="60">
        <f t="shared" si="32"/>
        <v>0</v>
      </c>
      <c r="AQ132" s="60"/>
      <c r="AR132" s="60"/>
      <c r="AS132" s="22">
        <f t="shared" si="33"/>
        <v>0</v>
      </c>
      <c r="AT132" s="75"/>
      <c r="AU132" s="60"/>
      <c r="AV132" s="61"/>
      <c r="AW132" s="60"/>
      <c r="AX132" s="60">
        <f t="shared" si="34"/>
        <v>0</v>
      </c>
      <c r="AY132" s="61"/>
      <c r="AZ132" s="60"/>
      <c r="BA132" s="60"/>
      <c r="BB132" s="60"/>
      <c r="BC132" s="60">
        <f t="shared" si="35"/>
        <v>0</v>
      </c>
      <c r="BD132" s="60"/>
      <c r="BE132" s="60"/>
      <c r="BF132" s="60"/>
      <c r="BG132" s="60"/>
      <c r="BH132" s="60">
        <f t="shared" si="36"/>
        <v>0</v>
      </c>
      <c r="BI132" s="77" t="s">
        <v>433</v>
      </c>
      <c r="BJ132" s="77" t="s">
        <v>433</v>
      </c>
      <c r="BK132" s="77">
        <v>2</v>
      </c>
      <c r="BL132" s="78"/>
      <c r="BM132" s="60"/>
      <c r="BN132" s="60" t="s">
        <v>469</v>
      </c>
      <c r="BO132" s="60">
        <v>0.1</v>
      </c>
      <c r="BP132" s="60">
        <f t="shared" si="37"/>
        <v>2.1</v>
      </c>
      <c r="BQ132" s="60">
        <f t="shared" si="38"/>
        <v>2.1</v>
      </c>
      <c r="BR132" s="60">
        <f t="shared" si="39"/>
        <v>55.408499999999997</v>
      </c>
      <c r="BS132" s="60">
        <f t="shared" si="44"/>
        <v>47</v>
      </c>
      <c r="BT132" s="60">
        <f t="shared" si="45"/>
        <v>40</v>
      </c>
      <c r="BU132" s="60">
        <f t="shared" si="43"/>
        <v>340</v>
      </c>
    </row>
    <row r="133" spans="1:73" ht="14">
      <c r="A133" s="54" t="s">
        <v>465</v>
      </c>
      <c r="B133" s="54" t="s">
        <v>515</v>
      </c>
      <c r="C133" s="57" t="s">
        <v>516</v>
      </c>
      <c r="D133" s="56">
        <v>5.3239999999999998</v>
      </c>
      <c r="E133" s="60" t="s">
        <v>468</v>
      </c>
      <c r="F133" s="60">
        <v>0.25</v>
      </c>
      <c r="G133" s="61"/>
      <c r="H133" s="60"/>
      <c r="I133" s="60"/>
      <c r="J133" s="60"/>
      <c r="K133" s="60"/>
      <c r="L133" s="60"/>
      <c r="M133" s="60"/>
      <c r="N133" s="60"/>
      <c r="O133" s="60">
        <f t="shared" si="40"/>
        <v>0.25</v>
      </c>
      <c r="P133" s="60">
        <f t="shared" ref="P133:P196" si="49">O133+D133</f>
        <v>5.5739999999999998</v>
      </c>
      <c r="Q133" s="66" t="s">
        <v>91</v>
      </c>
      <c r="R133" s="60">
        <v>2.5373299999999999</v>
      </c>
      <c r="S133" s="67">
        <f t="shared" ref="S133:S196" si="50">(R133*10+50)*0.6</f>
        <v>45.223979999999997</v>
      </c>
      <c r="T133" s="66">
        <v>63.5</v>
      </c>
      <c r="U133" s="69">
        <f t="shared" si="47"/>
        <v>3.1749999999999998</v>
      </c>
      <c r="V133" s="60"/>
      <c r="W133" s="60"/>
      <c r="X133" s="60">
        <f t="shared" ref="X133:X196" si="51">W133+U133</f>
        <v>3.1749999999999998</v>
      </c>
      <c r="Y133" s="60"/>
      <c r="Z133" s="60"/>
      <c r="AA133" s="61">
        <v>0</v>
      </c>
      <c r="AB133" s="22">
        <f t="shared" si="48"/>
        <v>1</v>
      </c>
      <c r="AC133" s="60"/>
      <c r="AD133" s="60"/>
      <c r="AE133" s="60">
        <f t="shared" ref="AE133:AE196" si="52">AD133+AB133+Z133</f>
        <v>1</v>
      </c>
      <c r="AF133" s="61">
        <v>0</v>
      </c>
      <c r="AG133" s="61">
        <v>23</v>
      </c>
      <c r="AH133" s="61">
        <v>0</v>
      </c>
      <c r="AI133" s="60">
        <f t="shared" si="46"/>
        <v>0</v>
      </c>
      <c r="AJ133" s="60">
        <v>0</v>
      </c>
      <c r="AK133" s="60"/>
      <c r="AL133" s="60">
        <f t="shared" ref="AL133:AL196" si="53">AK133+AJ133</f>
        <v>0</v>
      </c>
      <c r="AM133" s="60">
        <f t="shared" ref="AM133:AM196" si="54">IF(AL133*0.02&gt;=2,2,IF(AL133*0.02&lt;=2,AL133*0.02))</f>
        <v>0</v>
      </c>
      <c r="AN133" s="60"/>
      <c r="AO133" s="60"/>
      <c r="AP133" s="60">
        <f t="shared" ref="AP133:AP196" si="55">AO133+AM133</f>
        <v>0</v>
      </c>
      <c r="AQ133" s="60"/>
      <c r="AR133" s="60"/>
      <c r="AS133" s="22">
        <f t="shared" ref="AS133:AS196" si="56">IF((AR133+AP133+AI133)&gt;=5,5,IF((AR133+AP133+AI133)&lt;=5,(AR133+AP133+AI133)))</f>
        <v>0</v>
      </c>
      <c r="AT133" s="75"/>
      <c r="AU133" s="60"/>
      <c r="AV133" s="61"/>
      <c r="AW133" s="60"/>
      <c r="AX133" s="60">
        <f t="shared" ref="AX133:AX196" si="57">AW133+AU133</f>
        <v>0</v>
      </c>
      <c r="AY133" s="61"/>
      <c r="AZ133" s="60"/>
      <c r="BA133" s="60"/>
      <c r="BB133" s="60"/>
      <c r="BC133" s="60">
        <f t="shared" ref="BC133:BC196" si="58">BB133+AZ133+AX133</f>
        <v>0</v>
      </c>
      <c r="BD133" s="60"/>
      <c r="BE133" s="60"/>
      <c r="BF133" s="60"/>
      <c r="BG133" s="60"/>
      <c r="BH133" s="60">
        <f t="shared" ref="BH133:BH196" si="59">BG133+BE133</f>
        <v>0</v>
      </c>
      <c r="BI133" s="77" t="s">
        <v>426</v>
      </c>
      <c r="BJ133" s="77" t="s">
        <v>426</v>
      </c>
      <c r="BK133" s="77">
        <v>1</v>
      </c>
      <c r="BL133" s="78"/>
      <c r="BM133" s="60"/>
      <c r="BN133" s="60" t="s">
        <v>469</v>
      </c>
      <c r="BO133" s="60">
        <v>0.1</v>
      </c>
      <c r="BP133" s="60">
        <f t="shared" ref="BP133:BP196" si="60">BO133+BM133+BK133</f>
        <v>1.1000000000000001</v>
      </c>
      <c r="BQ133" s="60">
        <f t="shared" ref="BQ133:BQ196" si="61">IF((BP133+BH133+BC133)&gt;=12,12,IF((BP133+BH133+BC133)&lt;=12,(BP133+BH133+BC133)))</f>
        <v>1.1000000000000001</v>
      </c>
      <c r="BR133" s="60">
        <f t="shared" ref="BR133:BR196" si="62">BQ133+AS133+AE133+X133+S133+P133</f>
        <v>56.072980000000001</v>
      </c>
      <c r="BS133" s="60">
        <f t="shared" si="44"/>
        <v>34</v>
      </c>
      <c r="BT133" s="60">
        <f t="shared" si="45"/>
        <v>38</v>
      </c>
      <c r="BU133" s="60">
        <f t="shared" si="43"/>
        <v>324</v>
      </c>
    </row>
    <row r="134" spans="1:73" ht="14">
      <c r="A134" s="54" t="s">
        <v>465</v>
      </c>
      <c r="B134" s="54" t="s">
        <v>517</v>
      </c>
      <c r="C134" s="57" t="s">
        <v>518</v>
      </c>
      <c r="D134" s="56">
        <v>4.282</v>
      </c>
      <c r="E134" s="60" t="s">
        <v>468</v>
      </c>
      <c r="F134" s="60">
        <v>0.25</v>
      </c>
      <c r="G134" s="61"/>
      <c r="H134" s="60"/>
      <c r="I134" s="60"/>
      <c r="J134" s="60"/>
      <c r="K134" s="60"/>
      <c r="L134" s="60"/>
      <c r="M134" s="60"/>
      <c r="N134" s="60"/>
      <c r="O134" s="60">
        <f t="shared" ref="O134:O197" si="63">L134+J134+H134+F134</f>
        <v>0.25</v>
      </c>
      <c r="P134" s="60">
        <f t="shared" si="49"/>
        <v>4.532</v>
      </c>
      <c r="Q134" s="66" t="s">
        <v>91</v>
      </c>
      <c r="R134" s="60">
        <v>2.4462700000000002</v>
      </c>
      <c r="S134" s="67">
        <f t="shared" si="50"/>
        <v>44.677619999999997</v>
      </c>
      <c r="T134" s="66">
        <v>64.5</v>
      </c>
      <c r="U134" s="69">
        <f t="shared" si="47"/>
        <v>3.2250000000000001</v>
      </c>
      <c r="V134" s="60"/>
      <c r="W134" s="60"/>
      <c r="X134" s="60">
        <f t="shared" si="51"/>
        <v>3.2250000000000001</v>
      </c>
      <c r="Y134" s="60"/>
      <c r="Z134" s="60"/>
      <c r="AA134" s="61">
        <v>3.5</v>
      </c>
      <c r="AB134" s="22">
        <f t="shared" si="48"/>
        <v>1.7</v>
      </c>
      <c r="AC134" s="60"/>
      <c r="AD134" s="60"/>
      <c r="AE134" s="60">
        <f t="shared" si="52"/>
        <v>1.7</v>
      </c>
      <c r="AF134" s="61">
        <v>0</v>
      </c>
      <c r="AG134" s="61">
        <v>23</v>
      </c>
      <c r="AH134" s="61">
        <v>0</v>
      </c>
      <c r="AI134" s="60">
        <f t="shared" si="46"/>
        <v>0</v>
      </c>
      <c r="AJ134" s="60">
        <v>0</v>
      </c>
      <c r="AK134" s="60">
        <v>142.5</v>
      </c>
      <c r="AL134" s="60">
        <f t="shared" si="53"/>
        <v>142.5</v>
      </c>
      <c r="AM134" s="60">
        <f t="shared" si="54"/>
        <v>2</v>
      </c>
      <c r="AN134" s="60"/>
      <c r="AO134" s="60"/>
      <c r="AP134" s="60">
        <f t="shared" si="55"/>
        <v>2</v>
      </c>
      <c r="AQ134" s="60"/>
      <c r="AR134" s="60"/>
      <c r="AS134" s="22">
        <f t="shared" si="56"/>
        <v>2</v>
      </c>
      <c r="AT134" s="75"/>
      <c r="AU134" s="60"/>
      <c r="AV134" s="61"/>
      <c r="AW134" s="60"/>
      <c r="AX134" s="60">
        <f t="shared" si="57"/>
        <v>0</v>
      </c>
      <c r="AY134" s="61"/>
      <c r="AZ134" s="60"/>
      <c r="BA134" s="60"/>
      <c r="BB134" s="60"/>
      <c r="BC134" s="60">
        <f t="shared" si="58"/>
        <v>0</v>
      </c>
      <c r="BD134" s="60"/>
      <c r="BE134" s="60"/>
      <c r="BF134" s="60"/>
      <c r="BG134" s="60"/>
      <c r="BH134" s="60">
        <f t="shared" si="59"/>
        <v>0</v>
      </c>
      <c r="BI134" s="77"/>
      <c r="BJ134" s="77"/>
      <c r="BK134" s="77"/>
      <c r="BL134" s="78"/>
      <c r="BM134" s="60"/>
      <c r="BN134" s="60" t="s">
        <v>469</v>
      </c>
      <c r="BO134" s="60">
        <v>0.1</v>
      </c>
      <c r="BP134" s="60">
        <f t="shared" si="60"/>
        <v>0.1</v>
      </c>
      <c r="BQ134" s="60">
        <f t="shared" si="61"/>
        <v>0.1</v>
      </c>
      <c r="BR134" s="60">
        <f t="shared" si="62"/>
        <v>56.23462</v>
      </c>
      <c r="BS134" s="60">
        <f t="shared" si="44"/>
        <v>37</v>
      </c>
      <c r="BT134" s="60">
        <f t="shared" si="45"/>
        <v>37</v>
      </c>
      <c r="BU134" s="60">
        <f t="shared" ref="BU134:BU197" si="64">RANK(BR134,BR$6:BR$443)</f>
        <v>318</v>
      </c>
    </row>
    <row r="135" spans="1:73" ht="14">
      <c r="A135" s="54" t="s">
        <v>465</v>
      </c>
      <c r="B135" s="54" t="s">
        <v>519</v>
      </c>
      <c r="C135" s="57" t="s">
        <v>520</v>
      </c>
      <c r="D135" s="56">
        <v>5.31</v>
      </c>
      <c r="E135" s="60" t="s">
        <v>468</v>
      </c>
      <c r="F135" s="60">
        <v>0.25</v>
      </c>
      <c r="G135" s="61"/>
      <c r="H135" s="60"/>
      <c r="I135" s="60"/>
      <c r="J135" s="60"/>
      <c r="K135" s="60"/>
      <c r="L135" s="60"/>
      <c r="M135" s="60"/>
      <c r="N135" s="60"/>
      <c r="O135" s="60">
        <f t="shared" si="63"/>
        <v>0.25</v>
      </c>
      <c r="P135" s="60">
        <f t="shared" si="49"/>
        <v>5.56</v>
      </c>
      <c r="Q135" s="66" t="s">
        <v>91</v>
      </c>
      <c r="R135" s="60">
        <v>2.9937499999999999</v>
      </c>
      <c r="S135" s="67">
        <f t="shared" si="50"/>
        <v>47.962499999999999</v>
      </c>
      <c r="T135" s="66">
        <v>71</v>
      </c>
      <c r="U135" s="69">
        <f t="shared" si="47"/>
        <v>3.55</v>
      </c>
      <c r="V135" s="60"/>
      <c r="W135" s="60"/>
      <c r="X135" s="60">
        <f t="shared" si="51"/>
        <v>3.55</v>
      </c>
      <c r="Y135" s="60"/>
      <c r="Z135" s="60"/>
      <c r="AA135" s="61">
        <v>3.0670000000000002</v>
      </c>
      <c r="AB135" s="22">
        <f t="shared" si="48"/>
        <v>1.6133999999999999</v>
      </c>
      <c r="AC135" s="60"/>
      <c r="AD135" s="60"/>
      <c r="AE135" s="60">
        <f t="shared" si="52"/>
        <v>1.6133999999999999</v>
      </c>
      <c r="AF135" s="61">
        <v>0</v>
      </c>
      <c r="AG135" s="61">
        <v>23</v>
      </c>
      <c r="AH135" s="61">
        <v>0</v>
      </c>
      <c r="AI135" s="60">
        <f t="shared" si="46"/>
        <v>0</v>
      </c>
      <c r="AJ135" s="60">
        <v>0</v>
      </c>
      <c r="AK135" s="60"/>
      <c r="AL135" s="60">
        <f t="shared" si="53"/>
        <v>0</v>
      </c>
      <c r="AM135" s="60">
        <f t="shared" si="54"/>
        <v>0</v>
      </c>
      <c r="AN135" s="60"/>
      <c r="AO135" s="60"/>
      <c r="AP135" s="60">
        <f t="shared" si="55"/>
        <v>0</v>
      </c>
      <c r="AQ135" s="60"/>
      <c r="AR135" s="60"/>
      <c r="AS135" s="22">
        <f t="shared" si="56"/>
        <v>0</v>
      </c>
      <c r="AT135" s="75"/>
      <c r="AU135" s="60"/>
      <c r="AV135" s="61"/>
      <c r="AW135" s="60"/>
      <c r="AX135" s="60">
        <f t="shared" si="57"/>
        <v>0</v>
      </c>
      <c r="AY135" s="115"/>
      <c r="AZ135" s="60"/>
      <c r="BA135" s="60"/>
      <c r="BB135" s="60"/>
      <c r="BC135" s="60">
        <f t="shared" si="58"/>
        <v>0</v>
      </c>
      <c r="BD135" s="60"/>
      <c r="BE135" s="60"/>
      <c r="BF135" s="60"/>
      <c r="BG135" s="60"/>
      <c r="BH135" s="60">
        <f t="shared" si="59"/>
        <v>0</v>
      </c>
      <c r="BI135" s="77"/>
      <c r="BJ135" s="77"/>
      <c r="BK135" s="77"/>
      <c r="BL135" s="78"/>
      <c r="BM135" s="60"/>
      <c r="BN135" s="60" t="s">
        <v>469</v>
      </c>
      <c r="BO135" s="60">
        <v>0.1</v>
      </c>
      <c r="BP135" s="60">
        <f t="shared" si="60"/>
        <v>0.1</v>
      </c>
      <c r="BQ135" s="60">
        <f t="shared" si="61"/>
        <v>0.1</v>
      </c>
      <c r="BR135" s="60">
        <f t="shared" si="62"/>
        <v>58.785899999999998</v>
      </c>
      <c r="BS135" s="60">
        <f t="shared" si="44"/>
        <v>23</v>
      </c>
      <c r="BT135" s="60">
        <f t="shared" si="45"/>
        <v>31</v>
      </c>
      <c r="BU135" s="60">
        <f t="shared" si="64"/>
        <v>252</v>
      </c>
    </row>
    <row r="136" spans="1:73" ht="14">
      <c r="A136" s="54" t="s">
        <v>465</v>
      </c>
      <c r="B136" s="54" t="s">
        <v>521</v>
      </c>
      <c r="C136" s="57" t="s">
        <v>522</v>
      </c>
      <c r="D136" s="56">
        <v>4.9509999999999996</v>
      </c>
      <c r="E136" s="60" t="s">
        <v>468</v>
      </c>
      <c r="F136" s="60">
        <v>0.25</v>
      </c>
      <c r="G136" s="61"/>
      <c r="H136" s="60"/>
      <c r="I136" s="60"/>
      <c r="J136" s="60"/>
      <c r="K136" s="60"/>
      <c r="L136" s="60"/>
      <c r="M136" s="60"/>
      <c r="N136" s="60"/>
      <c r="O136" s="60">
        <f t="shared" si="63"/>
        <v>0.25</v>
      </c>
      <c r="P136" s="60">
        <f t="shared" si="49"/>
        <v>5.2009999999999996</v>
      </c>
      <c r="Q136" s="66" t="s">
        <v>91</v>
      </c>
      <c r="R136" s="60">
        <v>1.4557100000000001</v>
      </c>
      <c r="S136" s="67">
        <f t="shared" si="50"/>
        <v>38.734259999999999</v>
      </c>
      <c r="T136" s="66">
        <v>62.5</v>
      </c>
      <c r="U136" s="69">
        <f t="shared" si="47"/>
        <v>3.125</v>
      </c>
      <c r="V136" s="60"/>
      <c r="W136" s="60"/>
      <c r="X136" s="60">
        <f t="shared" si="51"/>
        <v>3.125</v>
      </c>
      <c r="Y136" s="60"/>
      <c r="Z136" s="60"/>
      <c r="AA136" s="61">
        <v>0</v>
      </c>
      <c r="AB136" s="22">
        <f t="shared" si="48"/>
        <v>1</v>
      </c>
      <c r="AC136" s="60"/>
      <c r="AD136" s="60"/>
      <c r="AE136" s="60">
        <f t="shared" si="52"/>
        <v>1</v>
      </c>
      <c r="AF136" s="61">
        <v>0</v>
      </c>
      <c r="AG136" s="61">
        <v>23</v>
      </c>
      <c r="AH136" s="61">
        <v>0</v>
      </c>
      <c r="AI136" s="60">
        <f t="shared" si="46"/>
        <v>0</v>
      </c>
      <c r="AJ136" s="60">
        <v>0</v>
      </c>
      <c r="AK136" s="60"/>
      <c r="AL136" s="60">
        <f t="shared" si="53"/>
        <v>0</v>
      </c>
      <c r="AM136" s="60">
        <f t="shared" si="54"/>
        <v>0</v>
      </c>
      <c r="AN136" s="60"/>
      <c r="AO136" s="60"/>
      <c r="AP136" s="60">
        <f t="shared" si="55"/>
        <v>0</v>
      </c>
      <c r="AQ136" s="60"/>
      <c r="AR136" s="60"/>
      <c r="AS136" s="22">
        <f t="shared" si="56"/>
        <v>0</v>
      </c>
      <c r="AT136" s="75"/>
      <c r="AU136" s="60"/>
      <c r="AV136" s="61"/>
      <c r="AW136" s="60"/>
      <c r="AX136" s="60">
        <f t="shared" si="57"/>
        <v>0</v>
      </c>
      <c r="AY136" s="61"/>
      <c r="AZ136" s="60"/>
      <c r="BA136" s="60"/>
      <c r="BB136" s="60"/>
      <c r="BC136" s="60">
        <f t="shared" si="58"/>
        <v>0</v>
      </c>
      <c r="BD136" s="60"/>
      <c r="BE136" s="60"/>
      <c r="BF136" s="60"/>
      <c r="BG136" s="60"/>
      <c r="BH136" s="60">
        <f t="shared" si="59"/>
        <v>0</v>
      </c>
      <c r="BI136" s="77"/>
      <c r="BJ136" s="77"/>
      <c r="BK136" s="77"/>
      <c r="BL136" s="78"/>
      <c r="BM136" s="60"/>
      <c r="BN136" s="60" t="s">
        <v>469</v>
      </c>
      <c r="BO136" s="60">
        <v>0.1</v>
      </c>
      <c r="BP136" s="60">
        <f t="shared" si="60"/>
        <v>0.1</v>
      </c>
      <c r="BQ136" s="60">
        <f t="shared" si="61"/>
        <v>0.1</v>
      </c>
      <c r="BR136" s="60">
        <f t="shared" si="62"/>
        <v>48.160260000000001</v>
      </c>
      <c r="BS136" s="60">
        <f t="shared" si="44"/>
        <v>53</v>
      </c>
      <c r="BT136" s="60">
        <f t="shared" si="45"/>
        <v>53</v>
      </c>
      <c r="BU136" s="60">
        <f t="shared" si="64"/>
        <v>420</v>
      </c>
    </row>
    <row r="137" spans="1:73" ht="14">
      <c r="A137" s="54" t="s">
        <v>465</v>
      </c>
      <c r="B137" s="54" t="s">
        <v>523</v>
      </c>
      <c r="C137" s="57" t="s">
        <v>524</v>
      </c>
      <c r="D137" s="56">
        <v>5.5670000000000002</v>
      </c>
      <c r="E137" s="60" t="s">
        <v>468</v>
      </c>
      <c r="F137" s="60">
        <v>0.25</v>
      </c>
      <c r="G137" s="61"/>
      <c r="H137" s="60"/>
      <c r="I137" s="60" t="s">
        <v>510</v>
      </c>
      <c r="J137" s="60">
        <v>0.25</v>
      </c>
      <c r="K137" s="60"/>
      <c r="L137" s="60"/>
      <c r="M137" s="60"/>
      <c r="N137" s="60"/>
      <c r="O137" s="60">
        <f t="shared" si="63"/>
        <v>0.5</v>
      </c>
      <c r="P137" s="60">
        <f t="shared" si="49"/>
        <v>6.0670000000000002</v>
      </c>
      <c r="Q137" s="66" t="s">
        <v>91</v>
      </c>
      <c r="R137" s="60">
        <v>3.4095900000000001</v>
      </c>
      <c r="S137" s="67">
        <f t="shared" si="50"/>
        <v>50.457540000000002</v>
      </c>
      <c r="T137" s="66">
        <v>65</v>
      </c>
      <c r="U137" s="69">
        <f t="shared" si="47"/>
        <v>3.25</v>
      </c>
      <c r="V137" s="60"/>
      <c r="W137" s="60"/>
      <c r="X137" s="60">
        <f t="shared" si="51"/>
        <v>3.25</v>
      </c>
      <c r="Y137" s="60"/>
      <c r="Z137" s="60"/>
      <c r="AA137" s="61">
        <v>3</v>
      </c>
      <c r="AB137" s="22">
        <f t="shared" si="48"/>
        <v>1.6</v>
      </c>
      <c r="AC137" s="60"/>
      <c r="AD137" s="60"/>
      <c r="AE137" s="60">
        <f t="shared" si="52"/>
        <v>1.6</v>
      </c>
      <c r="AF137" s="61">
        <v>0</v>
      </c>
      <c r="AG137" s="61">
        <v>23</v>
      </c>
      <c r="AH137" s="61">
        <v>0</v>
      </c>
      <c r="AI137" s="60">
        <f t="shared" si="46"/>
        <v>0</v>
      </c>
      <c r="AJ137" s="60">
        <v>0</v>
      </c>
      <c r="AK137" s="60">
        <v>253</v>
      </c>
      <c r="AL137" s="60">
        <f t="shared" si="53"/>
        <v>253</v>
      </c>
      <c r="AM137" s="60">
        <f t="shared" si="54"/>
        <v>2</v>
      </c>
      <c r="AN137" s="60" t="s">
        <v>525</v>
      </c>
      <c r="AO137" s="60">
        <v>1</v>
      </c>
      <c r="AP137" s="60">
        <f t="shared" si="55"/>
        <v>3</v>
      </c>
      <c r="AQ137" s="60" t="s">
        <v>526</v>
      </c>
      <c r="AR137" s="60">
        <v>0.7</v>
      </c>
      <c r="AS137" s="22">
        <f t="shared" si="56"/>
        <v>3.7</v>
      </c>
      <c r="AT137" s="75"/>
      <c r="AU137" s="60"/>
      <c r="AV137" s="61"/>
      <c r="AW137" s="60"/>
      <c r="AX137" s="60">
        <f t="shared" si="57"/>
        <v>0</v>
      </c>
      <c r="AY137" s="61" t="s">
        <v>527</v>
      </c>
      <c r="AZ137" s="60">
        <v>0.2</v>
      </c>
      <c r="BA137" s="60" t="s">
        <v>528</v>
      </c>
      <c r="BB137" s="60">
        <v>1</v>
      </c>
      <c r="BC137" s="60">
        <f t="shared" si="58"/>
        <v>1.2</v>
      </c>
      <c r="BD137" s="60"/>
      <c r="BE137" s="60"/>
      <c r="BF137" s="60"/>
      <c r="BG137" s="60"/>
      <c r="BH137" s="60">
        <f t="shared" si="59"/>
        <v>0</v>
      </c>
      <c r="BI137" s="77" t="s">
        <v>529</v>
      </c>
      <c r="BJ137" s="77" t="s">
        <v>529</v>
      </c>
      <c r="BK137" s="77">
        <v>1.5</v>
      </c>
      <c r="BL137" s="78" t="s">
        <v>299</v>
      </c>
      <c r="BM137" s="60">
        <v>0.4</v>
      </c>
      <c r="BN137" s="60" t="s">
        <v>469</v>
      </c>
      <c r="BO137" s="60">
        <v>0.1</v>
      </c>
      <c r="BP137" s="60">
        <f t="shared" si="60"/>
        <v>2</v>
      </c>
      <c r="BQ137" s="60">
        <f t="shared" si="61"/>
        <v>3.2</v>
      </c>
      <c r="BR137" s="60">
        <f t="shared" si="62"/>
        <v>68.274540000000002</v>
      </c>
      <c r="BS137" s="60">
        <f t="shared" si="44"/>
        <v>14</v>
      </c>
      <c r="BT137" s="60">
        <f t="shared" si="45"/>
        <v>11</v>
      </c>
      <c r="BU137" s="60">
        <f t="shared" si="64"/>
        <v>93</v>
      </c>
    </row>
    <row r="138" spans="1:73" ht="14">
      <c r="A138" s="54" t="s">
        <v>465</v>
      </c>
      <c r="B138" s="54" t="s">
        <v>530</v>
      </c>
      <c r="C138" s="57" t="s">
        <v>531</v>
      </c>
      <c r="D138" s="56">
        <v>5.75</v>
      </c>
      <c r="E138" s="60" t="s">
        <v>468</v>
      </c>
      <c r="F138" s="60">
        <v>0.25</v>
      </c>
      <c r="G138" s="61"/>
      <c r="H138" s="60"/>
      <c r="I138" s="60"/>
      <c r="J138" s="60"/>
      <c r="K138" s="60"/>
      <c r="L138" s="60"/>
      <c r="M138" s="60"/>
      <c r="N138" s="60"/>
      <c r="O138" s="60">
        <f t="shared" si="63"/>
        <v>0.25</v>
      </c>
      <c r="P138" s="60">
        <f t="shared" si="49"/>
        <v>6</v>
      </c>
      <c r="Q138" s="66" t="s">
        <v>91</v>
      </c>
      <c r="R138" s="60">
        <v>3.2428599999999999</v>
      </c>
      <c r="S138" s="67">
        <f t="shared" si="50"/>
        <v>49.457160000000002</v>
      </c>
      <c r="T138" s="66">
        <v>74.5</v>
      </c>
      <c r="U138" s="69">
        <f t="shared" si="47"/>
        <v>3.7250000000000001</v>
      </c>
      <c r="V138" s="60"/>
      <c r="W138" s="60"/>
      <c r="X138" s="60">
        <f t="shared" si="51"/>
        <v>3.7250000000000001</v>
      </c>
      <c r="Y138" s="60"/>
      <c r="Z138" s="60"/>
      <c r="AA138" s="61">
        <v>3.5</v>
      </c>
      <c r="AB138" s="22">
        <f t="shared" si="48"/>
        <v>1.7</v>
      </c>
      <c r="AC138" s="60"/>
      <c r="AD138" s="60"/>
      <c r="AE138" s="60">
        <f t="shared" si="52"/>
        <v>1.7</v>
      </c>
      <c r="AF138" s="61">
        <v>10</v>
      </c>
      <c r="AG138" s="61">
        <v>23</v>
      </c>
      <c r="AH138" s="61">
        <v>0</v>
      </c>
      <c r="AI138" s="60">
        <f t="shared" si="46"/>
        <v>0.86956521739130399</v>
      </c>
      <c r="AJ138" s="60">
        <v>0</v>
      </c>
      <c r="AK138" s="60">
        <v>58.5</v>
      </c>
      <c r="AL138" s="60">
        <f t="shared" si="53"/>
        <v>58.5</v>
      </c>
      <c r="AM138" s="60">
        <f t="shared" si="54"/>
        <v>1.17</v>
      </c>
      <c r="AN138" s="60"/>
      <c r="AO138" s="60"/>
      <c r="AP138" s="60">
        <f t="shared" si="55"/>
        <v>1.17</v>
      </c>
      <c r="AQ138" s="60"/>
      <c r="AR138" s="60"/>
      <c r="AS138" s="22">
        <f t="shared" si="56"/>
        <v>2.0395652173913001</v>
      </c>
      <c r="AT138" s="75"/>
      <c r="AU138" s="60"/>
      <c r="AV138" s="61"/>
      <c r="AW138" s="60"/>
      <c r="AX138" s="60">
        <f t="shared" si="57"/>
        <v>0</v>
      </c>
      <c r="AY138" s="61"/>
      <c r="AZ138" s="60"/>
      <c r="BA138" s="60"/>
      <c r="BB138" s="60"/>
      <c r="BC138" s="60">
        <f t="shared" si="58"/>
        <v>0</v>
      </c>
      <c r="BD138" s="60"/>
      <c r="BE138" s="60"/>
      <c r="BF138" s="60"/>
      <c r="BG138" s="60"/>
      <c r="BH138" s="60">
        <f t="shared" si="59"/>
        <v>0</v>
      </c>
      <c r="BI138" s="77" t="s">
        <v>148</v>
      </c>
      <c r="BJ138" s="77" t="s">
        <v>148</v>
      </c>
      <c r="BK138" s="77">
        <v>1</v>
      </c>
      <c r="BL138" s="78"/>
      <c r="BM138" s="60"/>
      <c r="BN138" s="60" t="s">
        <v>469</v>
      </c>
      <c r="BO138" s="60">
        <v>0.1</v>
      </c>
      <c r="BP138" s="60">
        <f t="shared" si="60"/>
        <v>1.1000000000000001</v>
      </c>
      <c r="BQ138" s="60">
        <f t="shared" si="61"/>
        <v>1.1000000000000001</v>
      </c>
      <c r="BR138" s="60">
        <f t="shared" si="62"/>
        <v>64.021725217391307</v>
      </c>
      <c r="BS138" s="60">
        <f t="shared" si="44"/>
        <v>20</v>
      </c>
      <c r="BT138" s="60">
        <f t="shared" si="45"/>
        <v>16</v>
      </c>
      <c r="BU138" s="60">
        <f t="shared" si="64"/>
        <v>132</v>
      </c>
    </row>
    <row r="139" spans="1:73" ht="14">
      <c r="A139" s="54" t="s">
        <v>465</v>
      </c>
      <c r="B139" s="54" t="s">
        <v>532</v>
      </c>
      <c r="C139" s="57" t="s">
        <v>533</v>
      </c>
      <c r="D139" s="56">
        <v>5.367</v>
      </c>
      <c r="E139" s="60" t="s">
        <v>468</v>
      </c>
      <c r="F139" s="60">
        <v>0.25</v>
      </c>
      <c r="G139" s="61"/>
      <c r="H139" s="60"/>
      <c r="I139" s="60"/>
      <c r="J139" s="60"/>
      <c r="K139" s="60"/>
      <c r="L139" s="60"/>
      <c r="M139" s="60"/>
      <c r="N139" s="60"/>
      <c r="O139" s="60">
        <f t="shared" si="63"/>
        <v>0.25</v>
      </c>
      <c r="P139" s="60">
        <f t="shared" si="49"/>
        <v>5.617</v>
      </c>
      <c r="Q139" s="66" t="s">
        <v>91</v>
      </c>
      <c r="R139" s="60">
        <v>2.1318800000000002</v>
      </c>
      <c r="S139" s="67">
        <f t="shared" si="50"/>
        <v>42.79128</v>
      </c>
      <c r="T139" s="66">
        <v>34.5</v>
      </c>
      <c r="U139" s="69">
        <f t="shared" si="47"/>
        <v>1.7250000000000001</v>
      </c>
      <c r="V139" s="60"/>
      <c r="W139" s="60"/>
      <c r="X139" s="60">
        <f t="shared" si="51"/>
        <v>1.7250000000000001</v>
      </c>
      <c r="Y139" s="60"/>
      <c r="Z139" s="60"/>
      <c r="AA139" s="61">
        <v>3.6</v>
      </c>
      <c r="AB139" s="22">
        <f t="shared" si="48"/>
        <v>1.72</v>
      </c>
      <c r="AC139" s="60"/>
      <c r="AD139" s="60"/>
      <c r="AE139" s="60">
        <f t="shared" si="52"/>
        <v>1.72</v>
      </c>
      <c r="AF139" s="61">
        <v>3</v>
      </c>
      <c r="AG139" s="61">
        <v>23</v>
      </c>
      <c r="AH139" s="61">
        <v>0</v>
      </c>
      <c r="AI139" s="60">
        <f t="shared" si="46"/>
        <v>0.26086956521739102</v>
      </c>
      <c r="AJ139" s="60">
        <v>0</v>
      </c>
      <c r="AK139" s="60"/>
      <c r="AL139" s="60">
        <f t="shared" si="53"/>
        <v>0</v>
      </c>
      <c r="AM139" s="60">
        <f t="shared" si="54"/>
        <v>0</v>
      </c>
      <c r="AN139" s="60"/>
      <c r="AO139" s="60"/>
      <c r="AP139" s="60">
        <f t="shared" si="55"/>
        <v>0</v>
      </c>
      <c r="AQ139" s="60"/>
      <c r="AR139" s="60"/>
      <c r="AS139" s="22">
        <f t="shared" si="56"/>
        <v>0.26086956521739102</v>
      </c>
      <c r="AT139" s="75"/>
      <c r="AU139" s="60"/>
      <c r="AV139" s="61"/>
      <c r="AW139" s="60"/>
      <c r="AX139" s="60">
        <f t="shared" si="57"/>
        <v>0</v>
      </c>
      <c r="AY139" s="61"/>
      <c r="AZ139" s="60"/>
      <c r="BA139" s="60"/>
      <c r="BB139" s="60"/>
      <c r="BC139" s="60">
        <f t="shared" si="58"/>
        <v>0</v>
      </c>
      <c r="BD139" s="60"/>
      <c r="BE139" s="60"/>
      <c r="BF139" s="60"/>
      <c r="BG139" s="60"/>
      <c r="BH139" s="60">
        <f t="shared" si="59"/>
        <v>0</v>
      </c>
      <c r="BI139" s="77"/>
      <c r="BJ139" s="77"/>
      <c r="BK139" s="77"/>
      <c r="BL139" s="78"/>
      <c r="BM139" s="60"/>
      <c r="BN139" s="60" t="s">
        <v>469</v>
      </c>
      <c r="BO139" s="60">
        <v>0.1</v>
      </c>
      <c r="BP139" s="60">
        <f t="shared" si="60"/>
        <v>0.1</v>
      </c>
      <c r="BQ139" s="60">
        <f t="shared" si="61"/>
        <v>0.1</v>
      </c>
      <c r="BR139" s="60">
        <f t="shared" si="62"/>
        <v>52.214149565217397</v>
      </c>
      <c r="BS139" s="60">
        <f t="shared" si="44"/>
        <v>46</v>
      </c>
      <c r="BT139" s="60">
        <f t="shared" si="45"/>
        <v>50</v>
      </c>
      <c r="BU139" s="60">
        <f t="shared" si="64"/>
        <v>387</v>
      </c>
    </row>
    <row r="140" spans="1:73" ht="14">
      <c r="A140" s="79" t="s">
        <v>534</v>
      </c>
      <c r="B140" s="79" t="s">
        <v>535</v>
      </c>
      <c r="C140" s="80" t="s">
        <v>536</v>
      </c>
      <c r="D140" s="81">
        <v>5.54</v>
      </c>
      <c r="E140" s="81" t="s">
        <v>108</v>
      </c>
      <c r="F140" s="81">
        <v>0.5</v>
      </c>
      <c r="G140" s="92"/>
      <c r="H140" s="79"/>
      <c r="I140" s="95" t="s">
        <v>140</v>
      </c>
      <c r="J140" s="81">
        <v>0.2</v>
      </c>
      <c r="K140" s="79"/>
      <c r="L140" s="79"/>
      <c r="M140" s="79"/>
      <c r="N140" s="79"/>
      <c r="O140" s="93">
        <f t="shared" si="63"/>
        <v>0.7</v>
      </c>
      <c r="P140" s="93">
        <f t="shared" si="49"/>
        <v>6.24</v>
      </c>
      <c r="Q140" s="81" t="s">
        <v>91</v>
      </c>
      <c r="R140" s="81">
        <v>4.0472700000000001</v>
      </c>
      <c r="S140" s="98">
        <f t="shared" si="50"/>
        <v>54.283619999999999</v>
      </c>
      <c r="T140" s="99">
        <v>79</v>
      </c>
      <c r="U140" s="105">
        <f t="shared" si="47"/>
        <v>3.95</v>
      </c>
      <c r="V140" s="79"/>
      <c r="W140" s="79"/>
      <c r="X140" s="93">
        <f t="shared" si="51"/>
        <v>3.95</v>
      </c>
      <c r="Y140" s="79"/>
      <c r="Z140" s="79"/>
      <c r="AA140" s="92">
        <v>0</v>
      </c>
      <c r="AB140" s="22">
        <f t="shared" si="48"/>
        <v>1</v>
      </c>
      <c r="AC140" s="79"/>
      <c r="AD140" s="79"/>
      <c r="AE140" s="93">
        <f t="shared" si="52"/>
        <v>1</v>
      </c>
      <c r="AF140" s="92">
        <v>7</v>
      </c>
      <c r="AG140" s="92">
        <v>22</v>
      </c>
      <c r="AH140" s="92">
        <v>0</v>
      </c>
      <c r="AI140" s="93">
        <f t="shared" si="46"/>
        <v>0.63636363636363602</v>
      </c>
      <c r="AJ140" s="93">
        <v>0</v>
      </c>
      <c r="AK140" s="81">
        <v>101</v>
      </c>
      <c r="AL140" s="93">
        <f t="shared" si="53"/>
        <v>101</v>
      </c>
      <c r="AM140" s="93">
        <f t="shared" si="54"/>
        <v>2</v>
      </c>
      <c r="AN140" s="108" t="s">
        <v>537</v>
      </c>
      <c r="AO140" s="81">
        <v>0.75</v>
      </c>
      <c r="AP140" s="93">
        <f t="shared" si="55"/>
        <v>2.75</v>
      </c>
      <c r="AQ140" s="79" t="s">
        <v>538</v>
      </c>
      <c r="AR140" s="93">
        <v>0.5</v>
      </c>
      <c r="AS140" s="22">
        <f t="shared" si="56"/>
        <v>3.8863636363636398</v>
      </c>
      <c r="AT140" s="112"/>
      <c r="AU140" s="79"/>
      <c r="AV140" s="92"/>
      <c r="AW140" s="79"/>
      <c r="AX140" s="93">
        <f t="shared" si="57"/>
        <v>0</v>
      </c>
      <c r="AY140" s="92"/>
      <c r="AZ140" s="79"/>
      <c r="BA140" s="81" t="s">
        <v>539</v>
      </c>
      <c r="BB140" s="81">
        <v>0</v>
      </c>
      <c r="BC140" s="93">
        <f t="shared" si="58"/>
        <v>0</v>
      </c>
      <c r="BD140" s="79"/>
      <c r="BE140" s="79"/>
      <c r="BF140" s="79"/>
      <c r="BG140" s="79"/>
      <c r="BH140" s="93">
        <f t="shared" si="59"/>
        <v>0</v>
      </c>
      <c r="BI140" s="117"/>
      <c r="BJ140" s="117"/>
      <c r="BK140" s="117"/>
      <c r="BL140" s="118"/>
      <c r="BM140" s="79"/>
      <c r="BN140" s="79"/>
      <c r="BO140" s="79"/>
      <c r="BP140" s="93">
        <f t="shared" si="60"/>
        <v>0</v>
      </c>
      <c r="BQ140" s="93">
        <f t="shared" si="61"/>
        <v>0</v>
      </c>
      <c r="BR140" s="93">
        <f t="shared" si="62"/>
        <v>69.359983636363594</v>
      </c>
      <c r="BS140" s="93">
        <f t="shared" ref="BS140:BS172" si="65">RANK(R140,R$140:R$172)</f>
        <v>2</v>
      </c>
      <c r="BT140" s="93">
        <f t="shared" ref="BT140:BT172" si="66">RANK(BR140,BR$140:BR$172)</f>
        <v>8</v>
      </c>
      <c r="BU140" s="81">
        <f t="shared" si="64"/>
        <v>75</v>
      </c>
    </row>
    <row r="141" spans="1:73" ht="14">
      <c r="A141" s="79" t="s">
        <v>534</v>
      </c>
      <c r="B141" s="79" t="s">
        <v>540</v>
      </c>
      <c r="C141" s="80" t="s">
        <v>541</v>
      </c>
      <c r="D141" s="81">
        <v>5.5119999999999996</v>
      </c>
      <c r="E141" s="81" t="s">
        <v>108</v>
      </c>
      <c r="F141" s="81">
        <v>0.5</v>
      </c>
      <c r="G141" s="92"/>
      <c r="H141" s="93"/>
      <c r="I141" s="93"/>
      <c r="J141" s="93"/>
      <c r="K141" s="93"/>
      <c r="L141" s="93"/>
      <c r="M141" s="93"/>
      <c r="N141" s="93"/>
      <c r="O141" s="93">
        <f t="shared" si="63"/>
        <v>0.5</v>
      </c>
      <c r="P141" s="93">
        <f t="shared" si="49"/>
        <v>6.0119999999999996</v>
      </c>
      <c r="Q141" s="99" t="s">
        <v>91</v>
      </c>
      <c r="R141" s="93">
        <v>3.38</v>
      </c>
      <c r="S141" s="100">
        <f t="shared" si="50"/>
        <v>50.28</v>
      </c>
      <c r="T141" s="99">
        <v>69</v>
      </c>
      <c r="U141" s="105">
        <f t="shared" si="47"/>
        <v>3.45</v>
      </c>
      <c r="V141" s="93"/>
      <c r="W141" s="93"/>
      <c r="X141" s="93">
        <f t="shared" si="51"/>
        <v>3.45</v>
      </c>
      <c r="Y141" s="93"/>
      <c r="Z141" s="93"/>
      <c r="AA141" s="92">
        <v>3.7</v>
      </c>
      <c r="AB141" s="22">
        <f t="shared" si="48"/>
        <v>1.74</v>
      </c>
      <c r="AC141" s="93"/>
      <c r="AD141" s="93"/>
      <c r="AE141" s="93">
        <f t="shared" si="52"/>
        <v>1.74</v>
      </c>
      <c r="AF141" s="92">
        <v>3</v>
      </c>
      <c r="AG141" s="92">
        <v>23</v>
      </c>
      <c r="AH141" s="92">
        <v>0</v>
      </c>
      <c r="AI141" s="93">
        <f t="shared" si="46"/>
        <v>0.26086956521739102</v>
      </c>
      <c r="AJ141" s="93">
        <v>0</v>
      </c>
      <c r="AK141" s="93"/>
      <c r="AL141" s="93">
        <f t="shared" si="53"/>
        <v>0</v>
      </c>
      <c r="AM141" s="93">
        <f t="shared" si="54"/>
        <v>0</v>
      </c>
      <c r="AN141" s="93"/>
      <c r="AO141" s="93"/>
      <c r="AP141" s="93">
        <f t="shared" si="55"/>
        <v>0</v>
      </c>
      <c r="AQ141" s="93"/>
      <c r="AR141" s="93"/>
      <c r="AS141" s="22">
        <f t="shared" si="56"/>
        <v>0.26086956521739102</v>
      </c>
      <c r="AT141" s="107"/>
      <c r="AU141" s="93"/>
      <c r="AV141" s="92"/>
      <c r="AW141" s="93"/>
      <c r="AX141" s="93">
        <f t="shared" si="57"/>
        <v>0</v>
      </c>
      <c r="AY141" s="92"/>
      <c r="AZ141" s="93"/>
      <c r="BA141" s="93"/>
      <c r="BB141" s="93"/>
      <c r="BC141" s="93">
        <f t="shared" si="58"/>
        <v>0</v>
      </c>
      <c r="BD141" s="93"/>
      <c r="BE141" s="93"/>
      <c r="BF141" s="93"/>
      <c r="BG141" s="93"/>
      <c r="BH141" s="93">
        <f t="shared" si="59"/>
        <v>0</v>
      </c>
      <c r="BI141" s="95" t="s">
        <v>426</v>
      </c>
      <c r="BJ141" s="95" t="s">
        <v>426</v>
      </c>
      <c r="BK141" s="95">
        <v>1</v>
      </c>
      <c r="BL141" s="118"/>
      <c r="BM141" s="93"/>
      <c r="BN141" s="93"/>
      <c r="BO141" s="93"/>
      <c r="BP141" s="93">
        <f t="shared" si="60"/>
        <v>1</v>
      </c>
      <c r="BQ141" s="93">
        <f t="shared" si="61"/>
        <v>1</v>
      </c>
      <c r="BR141" s="93">
        <f t="shared" si="62"/>
        <v>62.742869565217397</v>
      </c>
      <c r="BS141" s="93">
        <f t="shared" si="65"/>
        <v>14</v>
      </c>
      <c r="BT141" s="93">
        <f t="shared" si="66"/>
        <v>17</v>
      </c>
      <c r="BU141" s="93">
        <f t="shared" si="64"/>
        <v>154</v>
      </c>
    </row>
    <row r="142" spans="1:73" ht="14">
      <c r="A142" s="79" t="s">
        <v>534</v>
      </c>
      <c r="B142" s="79" t="s">
        <v>542</v>
      </c>
      <c r="C142" s="80" t="s">
        <v>543</v>
      </c>
      <c r="D142" s="81">
        <v>5.6349999999999998</v>
      </c>
      <c r="E142" s="81" t="s">
        <v>108</v>
      </c>
      <c r="F142" s="81">
        <v>0.5</v>
      </c>
      <c r="G142" s="92"/>
      <c r="H142" s="93"/>
      <c r="I142" s="93"/>
      <c r="J142" s="93"/>
      <c r="K142" s="93"/>
      <c r="L142" s="93"/>
      <c r="M142" s="93"/>
      <c r="N142" s="93"/>
      <c r="O142" s="93">
        <f t="shared" si="63"/>
        <v>0.5</v>
      </c>
      <c r="P142" s="93">
        <f t="shared" si="49"/>
        <v>6.1349999999999998</v>
      </c>
      <c r="Q142" s="99" t="s">
        <v>91</v>
      </c>
      <c r="R142" s="93">
        <v>3.44909</v>
      </c>
      <c r="S142" s="100">
        <f t="shared" si="50"/>
        <v>50.694540000000003</v>
      </c>
      <c r="T142" s="99">
        <v>73.5</v>
      </c>
      <c r="U142" s="105">
        <f t="shared" si="47"/>
        <v>3.6749999999999998</v>
      </c>
      <c r="V142" s="93"/>
      <c r="W142" s="93"/>
      <c r="X142" s="93">
        <f t="shared" si="51"/>
        <v>3.6749999999999998</v>
      </c>
      <c r="Y142" s="93"/>
      <c r="Z142" s="93"/>
      <c r="AA142" s="92">
        <v>4.5</v>
      </c>
      <c r="AB142" s="22">
        <f t="shared" si="48"/>
        <v>1.9</v>
      </c>
      <c r="AC142" s="93"/>
      <c r="AD142" s="93"/>
      <c r="AE142" s="93">
        <f t="shared" si="52"/>
        <v>1.9</v>
      </c>
      <c r="AF142" s="92">
        <v>4</v>
      </c>
      <c r="AG142" s="92">
        <v>23</v>
      </c>
      <c r="AH142" s="92">
        <v>0</v>
      </c>
      <c r="AI142" s="93">
        <f t="shared" si="46"/>
        <v>0.34782608695652201</v>
      </c>
      <c r="AJ142" s="93">
        <v>0</v>
      </c>
      <c r="AK142" s="93">
        <v>14</v>
      </c>
      <c r="AL142" s="93">
        <f t="shared" si="53"/>
        <v>14</v>
      </c>
      <c r="AM142" s="93">
        <f t="shared" si="54"/>
        <v>0.28000000000000003</v>
      </c>
      <c r="AN142" s="93"/>
      <c r="AO142" s="93"/>
      <c r="AP142" s="93">
        <f t="shared" si="55"/>
        <v>0.28000000000000003</v>
      </c>
      <c r="AQ142" s="93" t="s">
        <v>544</v>
      </c>
      <c r="AR142" s="93">
        <v>0.3</v>
      </c>
      <c r="AS142" s="22">
        <f t="shared" si="56"/>
        <v>0.92782608695652202</v>
      </c>
      <c r="AT142" s="107"/>
      <c r="AU142" s="93"/>
      <c r="AV142" s="92"/>
      <c r="AW142" s="93"/>
      <c r="AX142" s="93">
        <f t="shared" si="57"/>
        <v>0</v>
      </c>
      <c r="AY142" s="92"/>
      <c r="AZ142" s="93"/>
      <c r="BA142" s="93"/>
      <c r="BB142" s="93"/>
      <c r="BC142" s="93">
        <f t="shared" si="58"/>
        <v>0</v>
      </c>
      <c r="BD142" s="93"/>
      <c r="BE142" s="93"/>
      <c r="BF142" s="93"/>
      <c r="BG142" s="93"/>
      <c r="BH142" s="93">
        <f t="shared" si="59"/>
        <v>0</v>
      </c>
      <c r="BI142" s="95"/>
      <c r="BJ142" s="95"/>
      <c r="BK142" s="95"/>
      <c r="BL142" s="118"/>
      <c r="BM142" s="93"/>
      <c r="BN142" s="93"/>
      <c r="BO142" s="93"/>
      <c r="BP142" s="93">
        <f t="shared" si="60"/>
        <v>0</v>
      </c>
      <c r="BQ142" s="93">
        <f t="shared" si="61"/>
        <v>0</v>
      </c>
      <c r="BR142" s="93">
        <f t="shared" si="62"/>
        <v>63.332366086956497</v>
      </c>
      <c r="BS142" s="93">
        <f t="shared" si="65"/>
        <v>12</v>
      </c>
      <c r="BT142" s="93">
        <f t="shared" si="66"/>
        <v>15</v>
      </c>
      <c r="BU142" s="93">
        <f t="shared" si="64"/>
        <v>145</v>
      </c>
    </row>
    <row r="143" spans="1:73" ht="14">
      <c r="A143" s="79" t="s">
        <v>534</v>
      </c>
      <c r="B143" s="79" t="s">
        <v>545</v>
      </c>
      <c r="C143" s="80" t="s">
        <v>546</v>
      </c>
      <c r="D143" s="81">
        <v>5.3890000000000002</v>
      </c>
      <c r="E143" s="81" t="s">
        <v>108</v>
      </c>
      <c r="F143" s="81">
        <v>0.5</v>
      </c>
      <c r="G143" s="92"/>
      <c r="H143" s="93"/>
      <c r="I143" s="93"/>
      <c r="J143" s="93"/>
      <c r="K143" s="93"/>
      <c r="L143" s="93"/>
      <c r="M143" s="93"/>
      <c r="N143" s="93"/>
      <c r="O143" s="93">
        <f t="shared" si="63"/>
        <v>0.5</v>
      </c>
      <c r="P143" s="93">
        <f t="shared" si="49"/>
        <v>5.8890000000000002</v>
      </c>
      <c r="Q143" s="99" t="s">
        <v>91</v>
      </c>
      <c r="R143" s="93">
        <v>2.1690900000000002</v>
      </c>
      <c r="S143" s="100">
        <f t="shared" si="50"/>
        <v>43.014539999999997</v>
      </c>
      <c r="T143" s="99">
        <v>66.5</v>
      </c>
      <c r="U143" s="105">
        <f t="shared" si="47"/>
        <v>3.3250000000000002</v>
      </c>
      <c r="V143" s="93"/>
      <c r="W143" s="93"/>
      <c r="X143" s="93">
        <f t="shared" si="51"/>
        <v>3.3250000000000002</v>
      </c>
      <c r="Y143" s="93"/>
      <c r="Z143" s="93"/>
      <c r="AA143" s="92">
        <v>3.9</v>
      </c>
      <c r="AB143" s="22">
        <f t="shared" si="48"/>
        <v>1.78</v>
      </c>
      <c r="AC143" s="93"/>
      <c r="AD143" s="93"/>
      <c r="AE143" s="93">
        <f t="shared" si="52"/>
        <v>1.78</v>
      </c>
      <c r="AF143" s="92">
        <v>5</v>
      </c>
      <c r="AG143" s="92">
        <v>23</v>
      </c>
      <c r="AH143" s="92">
        <v>0</v>
      </c>
      <c r="AI143" s="93">
        <f t="shared" si="46"/>
        <v>0.434782608695652</v>
      </c>
      <c r="AJ143" s="93">
        <v>0</v>
      </c>
      <c r="AK143" s="93"/>
      <c r="AL143" s="93">
        <f t="shared" si="53"/>
        <v>0</v>
      </c>
      <c r="AM143" s="93">
        <f t="shared" si="54"/>
        <v>0</v>
      </c>
      <c r="AN143" s="93"/>
      <c r="AO143" s="93"/>
      <c r="AP143" s="93">
        <f t="shared" si="55"/>
        <v>0</v>
      </c>
      <c r="AQ143" s="93"/>
      <c r="AR143" s="93"/>
      <c r="AS143" s="22">
        <f t="shared" si="56"/>
        <v>0.434782608695652</v>
      </c>
      <c r="AT143" s="107"/>
      <c r="AU143" s="93"/>
      <c r="AV143" s="92"/>
      <c r="AW143" s="93"/>
      <c r="AX143" s="93">
        <f t="shared" si="57"/>
        <v>0</v>
      </c>
      <c r="AY143" s="92"/>
      <c r="AZ143" s="93"/>
      <c r="BA143" s="93"/>
      <c r="BB143" s="93"/>
      <c r="BC143" s="93">
        <f t="shared" si="58"/>
        <v>0</v>
      </c>
      <c r="BD143" s="93"/>
      <c r="BE143" s="93"/>
      <c r="BF143" s="93"/>
      <c r="BG143" s="93"/>
      <c r="BH143" s="93">
        <f t="shared" si="59"/>
        <v>0</v>
      </c>
      <c r="BI143" s="95"/>
      <c r="BJ143" s="95"/>
      <c r="BK143" s="95"/>
      <c r="BL143" s="118"/>
      <c r="BM143" s="93"/>
      <c r="BN143" s="93"/>
      <c r="BO143" s="93"/>
      <c r="BP143" s="93">
        <f t="shared" si="60"/>
        <v>0</v>
      </c>
      <c r="BQ143" s="93">
        <f t="shared" si="61"/>
        <v>0</v>
      </c>
      <c r="BR143" s="93">
        <f t="shared" si="62"/>
        <v>54.443322608695702</v>
      </c>
      <c r="BS143" s="93">
        <f t="shared" si="65"/>
        <v>30</v>
      </c>
      <c r="BT143" s="93">
        <f t="shared" si="66"/>
        <v>32</v>
      </c>
      <c r="BU143" s="93">
        <f t="shared" si="64"/>
        <v>361</v>
      </c>
    </row>
    <row r="144" spans="1:73" ht="14">
      <c r="A144" s="79" t="s">
        <v>534</v>
      </c>
      <c r="B144" s="79" t="s">
        <v>547</v>
      </c>
      <c r="C144" s="80" t="s">
        <v>548</v>
      </c>
      <c r="D144" s="81">
        <v>5.5529999999999999</v>
      </c>
      <c r="E144" s="81" t="s">
        <v>108</v>
      </c>
      <c r="F144" s="81">
        <v>0.5</v>
      </c>
      <c r="G144" s="92"/>
      <c r="H144" s="93"/>
      <c r="I144" s="93"/>
      <c r="J144" s="93"/>
      <c r="K144" s="93"/>
      <c r="L144" s="93"/>
      <c r="M144" s="93"/>
      <c r="N144" s="93"/>
      <c r="O144" s="93">
        <f t="shared" si="63"/>
        <v>0.5</v>
      </c>
      <c r="P144" s="93">
        <f t="shared" si="49"/>
        <v>6.0529999999999999</v>
      </c>
      <c r="Q144" s="99" t="s">
        <v>91</v>
      </c>
      <c r="R144" s="93">
        <v>3.0472700000000001</v>
      </c>
      <c r="S144" s="100">
        <f t="shared" si="50"/>
        <v>48.283619999999999</v>
      </c>
      <c r="T144" s="99">
        <v>72.5</v>
      </c>
      <c r="U144" s="105">
        <f t="shared" si="47"/>
        <v>3.625</v>
      </c>
      <c r="V144" s="93"/>
      <c r="W144" s="93"/>
      <c r="X144" s="93">
        <f t="shared" si="51"/>
        <v>3.625</v>
      </c>
      <c r="Y144" s="93"/>
      <c r="Z144" s="93"/>
      <c r="AA144" s="92">
        <v>4.1500000000000004</v>
      </c>
      <c r="AB144" s="22">
        <f t="shared" si="48"/>
        <v>1.83</v>
      </c>
      <c r="AC144" s="93"/>
      <c r="AD144" s="93"/>
      <c r="AE144" s="93">
        <f t="shared" si="52"/>
        <v>1.83</v>
      </c>
      <c r="AF144" s="92">
        <v>4</v>
      </c>
      <c r="AG144" s="92">
        <v>23</v>
      </c>
      <c r="AH144" s="92">
        <v>0</v>
      </c>
      <c r="AI144" s="93">
        <f t="shared" si="46"/>
        <v>0.34782608695652201</v>
      </c>
      <c r="AJ144" s="93">
        <v>0</v>
      </c>
      <c r="AK144" s="93"/>
      <c r="AL144" s="93">
        <f t="shared" si="53"/>
        <v>0</v>
      </c>
      <c r="AM144" s="93">
        <f t="shared" si="54"/>
        <v>0</v>
      </c>
      <c r="AN144" s="93"/>
      <c r="AO144" s="93"/>
      <c r="AP144" s="93">
        <f t="shared" si="55"/>
        <v>0</v>
      </c>
      <c r="AQ144" s="93"/>
      <c r="AR144" s="93"/>
      <c r="AS144" s="22">
        <f t="shared" si="56"/>
        <v>0.34782608695652201</v>
      </c>
      <c r="AT144" s="107"/>
      <c r="AU144" s="93"/>
      <c r="AV144" s="92"/>
      <c r="AW144" s="93"/>
      <c r="AX144" s="93">
        <f t="shared" si="57"/>
        <v>0</v>
      </c>
      <c r="AY144" s="92"/>
      <c r="AZ144" s="93"/>
      <c r="BA144" s="93"/>
      <c r="BB144" s="93"/>
      <c r="BC144" s="93">
        <f t="shared" si="58"/>
        <v>0</v>
      </c>
      <c r="BD144" s="93"/>
      <c r="BE144" s="93"/>
      <c r="BF144" s="93"/>
      <c r="BG144" s="93"/>
      <c r="BH144" s="93">
        <f t="shared" si="59"/>
        <v>0</v>
      </c>
      <c r="BI144" s="95"/>
      <c r="BJ144" s="95"/>
      <c r="BK144" s="95"/>
      <c r="BL144" s="118"/>
      <c r="BM144" s="93"/>
      <c r="BN144" s="93"/>
      <c r="BO144" s="93"/>
      <c r="BP144" s="93">
        <f t="shared" si="60"/>
        <v>0</v>
      </c>
      <c r="BQ144" s="93">
        <f t="shared" si="61"/>
        <v>0</v>
      </c>
      <c r="BR144" s="93">
        <f t="shared" si="62"/>
        <v>60.139446086956497</v>
      </c>
      <c r="BS144" s="93">
        <f t="shared" si="65"/>
        <v>20</v>
      </c>
      <c r="BT144" s="93">
        <f t="shared" si="66"/>
        <v>21</v>
      </c>
      <c r="BU144" s="93">
        <f t="shared" si="64"/>
        <v>212</v>
      </c>
    </row>
    <row r="145" spans="1:73" ht="14">
      <c r="A145" s="79" t="s">
        <v>534</v>
      </c>
      <c r="B145" s="79" t="s">
        <v>549</v>
      </c>
      <c r="C145" s="80" t="s">
        <v>550</v>
      </c>
      <c r="D145" s="81">
        <v>5.4850000000000003</v>
      </c>
      <c r="E145" s="81" t="s">
        <v>108</v>
      </c>
      <c r="F145" s="81">
        <v>0.5</v>
      </c>
      <c r="G145" s="92"/>
      <c r="H145" s="93"/>
      <c r="I145" s="93"/>
      <c r="J145" s="93"/>
      <c r="K145" s="93"/>
      <c r="L145" s="93"/>
      <c r="M145" s="93"/>
      <c r="N145" s="93"/>
      <c r="O145" s="93">
        <f t="shared" si="63"/>
        <v>0.5</v>
      </c>
      <c r="P145" s="93">
        <f t="shared" si="49"/>
        <v>5.9850000000000003</v>
      </c>
      <c r="Q145" s="99" t="s">
        <v>91</v>
      </c>
      <c r="R145" s="93">
        <v>2.9035099999999998</v>
      </c>
      <c r="S145" s="100">
        <f t="shared" si="50"/>
        <v>47.421059999999997</v>
      </c>
      <c r="T145" s="99">
        <v>65</v>
      </c>
      <c r="U145" s="105">
        <f t="shared" si="47"/>
        <v>3.25</v>
      </c>
      <c r="V145" s="93"/>
      <c r="W145" s="93"/>
      <c r="X145" s="93">
        <f t="shared" si="51"/>
        <v>3.25</v>
      </c>
      <c r="Y145" s="93"/>
      <c r="Z145" s="93"/>
      <c r="AA145" s="92">
        <v>3.45</v>
      </c>
      <c r="AB145" s="22">
        <f t="shared" si="48"/>
        <v>1.69</v>
      </c>
      <c r="AC145" s="93"/>
      <c r="AD145" s="93"/>
      <c r="AE145" s="93">
        <f t="shared" si="52"/>
        <v>1.69</v>
      </c>
      <c r="AF145" s="92">
        <v>4</v>
      </c>
      <c r="AG145" s="92">
        <v>23</v>
      </c>
      <c r="AH145" s="92">
        <v>0</v>
      </c>
      <c r="AI145" s="93">
        <f t="shared" si="46"/>
        <v>0.34782608695652201</v>
      </c>
      <c r="AJ145" s="93">
        <v>0</v>
      </c>
      <c r="AK145" s="93"/>
      <c r="AL145" s="93">
        <f t="shared" si="53"/>
        <v>0</v>
      </c>
      <c r="AM145" s="93">
        <f t="shared" si="54"/>
        <v>0</v>
      </c>
      <c r="AN145" s="93"/>
      <c r="AO145" s="93"/>
      <c r="AP145" s="93">
        <f t="shared" si="55"/>
        <v>0</v>
      </c>
      <c r="AQ145" s="93"/>
      <c r="AR145" s="93"/>
      <c r="AS145" s="22">
        <f t="shared" si="56"/>
        <v>0.34782608695652201</v>
      </c>
      <c r="AT145" s="107"/>
      <c r="AU145" s="93"/>
      <c r="AV145" s="92"/>
      <c r="AW145" s="93"/>
      <c r="AX145" s="93">
        <f t="shared" si="57"/>
        <v>0</v>
      </c>
      <c r="AY145" s="92"/>
      <c r="AZ145" s="93"/>
      <c r="BA145" s="93"/>
      <c r="BB145" s="93"/>
      <c r="BC145" s="93">
        <f t="shared" si="58"/>
        <v>0</v>
      </c>
      <c r="BD145" s="93"/>
      <c r="BE145" s="93"/>
      <c r="BF145" s="93"/>
      <c r="BG145" s="93"/>
      <c r="BH145" s="93">
        <f t="shared" si="59"/>
        <v>0</v>
      </c>
      <c r="BI145" s="95"/>
      <c r="BJ145" s="95"/>
      <c r="BK145" s="95"/>
      <c r="BL145" s="118"/>
      <c r="BM145" s="93"/>
      <c r="BN145" s="93"/>
      <c r="BO145" s="93"/>
      <c r="BP145" s="93">
        <f t="shared" si="60"/>
        <v>0</v>
      </c>
      <c r="BQ145" s="93">
        <f t="shared" si="61"/>
        <v>0</v>
      </c>
      <c r="BR145" s="93">
        <f t="shared" si="62"/>
        <v>58.693886086956503</v>
      </c>
      <c r="BS145" s="93">
        <f t="shared" si="65"/>
        <v>23</v>
      </c>
      <c r="BT145" s="93">
        <f t="shared" si="66"/>
        <v>25</v>
      </c>
      <c r="BU145" s="93">
        <f t="shared" si="64"/>
        <v>256</v>
      </c>
    </row>
    <row r="146" spans="1:73" ht="14">
      <c r="A146" s="82" t="s">
        <v>534</v>
      </c>
      <c r="B146" s="82" t="s">
        <v>551</v>
      </c>
      <c r="C146" s="80" t="s">
        <v>552</v>
      </c>
      <c r="D146" s="81">
        <v>5.6040000000000001</v>
      </c>
      <c r="E146" s="81" t="s">
        <v>108</v>
      </c>
      <c r="F146" s="81">
        <v>0.5</v>
      </c>
      <c r="G146" s="92"/>
      <c r="H146" s="93"/>
      <c r="I146" s="93"/>
      <c r="J146" s="93"/>
      <c r="K146" s="93"/>
      <c r="L146" s="93"/>
      <c r="M146" s="93"/>
      <c r="N146" s="93"/>
      <c r="O146" s="93">
        <f t="shared" si="63"/>
        <v>0.5</v>
      </c>
      <c r="P146" s="93">
        <f t="shared" si="49"/>
        <v>6.1040000000000001</v>
      </c>
      <c r="Q146" s="99" t="s">
        <v>91</v>
      </c>
      <c r="R146" s="93">
        <v>2.5175399999999999</v>
      </c>
      <c r="S146" s="100">
        <f t="shared" si="50"/>
        <v>45.105240000000002</v>
      </c>
      <c r="T146" s="99">
        <v>65.5</v>
      </c>
      <c r="U146" s="105">
        <f t="shared" si="47"/>
        <v>3.2749999999999999</v>
      </c>
      <c r="V146" s="93"/>
      <c r="W146" s="93"/>
      <c r="X146" s="93">
        <f t="shared" si="51"/>
        <v>3.2749999999999999</v>
      </c>
      <c r="Y146" s="93"/>
      <c r="Z146" s="93"/>
      <c r="AA146" s="92">
        <v>3.8</v>
      </c>
      <c r="AB146" s="22">
        <f t="shared" si="48"/>
        <v>1.76</v>
      </c>
      <c r="AC146" s="93"/>
      <c r="AD146" s="93"/>
      <c r="AE146" s="93">
        <f t="shared" si="52"/>
        <v>1.76</v>
      </c>
      <c r="AF146" s="92">
        <v>2</v>
      </c>
      <c r="AG146" s="92">
        <v>23</v>
      </c>
      <c r="AH146" s="92">
        <v>0</v>
      </c>
      <c r="AI146" s="93">
        <f t="shared" si="46"/>
        <v>0.173913043478261</v>
      </c>
      <c r="AJ146" s="93">
        <v>0</v>
      </c>
      <c r="AK146" s="93"/>
      <c r="AL146" s="93">
        <f t="shared" si="53"/>
        <v>0</v>
      </c>
      <c r="AM146" s="93">
        <f t="shared" si="54"/>
        <v>0</v>
      </c>
      <c r="AN146" s="93"/>
      <c r="AO146" s="93"/>
      <c r="AP146" s="93">
        <f t="shared" si="55"/>
        <v>0</v>
      </c>
      <c r="AQ146" s="93"/>
      <c r="AR146" s="93"/>
      <c r="AS146" s="22">
        <f t="shared" si="56"/>
        <v>0.173913043478261</v>
      </c>
      <c r="AT146" s="107"/>
      <c r="AU146" s="93"/>
      <c r="AV146" s="92"/>
      <c r="AW146" s="93"/>
      <c r="AX146" s="93">
        <f t="shared" si="57"/>
        <v>0</v>
      </c>
      <c r="AY146" s="92"/>
      <c r="AZ146" s="93"/>
      <c r="BA146" s="93"/>
      <c r="BB146" s="93"/>
      <c r="BC146" s="93">
        <f t="shared" si="58"/>
        <v>0</v>
      </c>
      <c r="BD146" s="111" t="s">
        <v>553</v>
      </c>
      <c r="BE146" s="93"/>
      <c r="BF146" s="93"/>
      <c r="BG146" s="93"/>
      <c r="BH146" s="93">
        <f t="shared" si="59"/>
        <v>0</v>
      </c>
      <c r="BI146" s="95" t="s">
        <v>554</v>
      </c>
      <c r="BJ146" s="95" t="s">
        <v>554</v>
      </c>
      <c r="BK146" s="95">
        <v>1</v>
      </c>
      <c r="BL146" s="118"/>
      <c r="BM146" s="93"/>
      <c r="BN146" s="93"/>
      <c r="BO146" s="93"/>
      <c r="BP146" s="93">
        <f t="shared" si="60"/>
        <v>1</v>
      </c>
      <c r="BQ146" s="93">
        <f t="shared" si="61"/>
        <v>1</v>
      </c>
      <c r="BR146" s="93">
        <f t="shared" si="62"/>
        <v>57.418153043478299</v>
      </c>
      <c r="BS146" s="93">
        <f t="shared" si="65"/>
        <v>28</v>
      </c>
      <c r="BT146" s="93">
        <f t="shared" si="66"/>
        <v>28</v>
      </c>
      <c r="BU146" s="93">
        <f t="shared" si="64"/>
        <v>290</v>
      </c>
    </row>
    <row r="147" spans="1:73" ht="14">
      <c r="A147" s="83" t="s">
        <v>534</v>
      </c>
      <c r="B147" s="83" t="s">
        <v>555</v>
      </c>
      <c r="C147" s="84" t="s">
        <v>556</v>
      </c>
      <c r="D147" s="85">
        <v>5.6360000000000001</v>
      </c>
      <c r="E147" s="81" t="s">
        <v>108</v>
      </c>
      <c r="F147" s="81">
        <v>0.5</v>
      </c>
      <c r="G147" s="94"/>
      <c r="H147" s="95"/>
      <c r="I147" s="95" t="s">
        <v>140</v>
      </c>
      <c r="J147" s="95">
        <v>0.2</v>
      </c>
      <c r="K147" s="95"/>
      <c r="L147" s="95"/>
      <c r="M147" s="95"/>
      <c r="N147" s="95"/>
      <c r="O147" s="95">
        <f t="shared" si="63"/>
        <v>0.7</v>
      </c>
      <c r="P147" s="95">
        <f t="shared" si="49"/>
        <v>6.3360000000000003</v>
      </c>
      <c r="Q147" s="101" t="s">
        <v>91</v>
      </c>
      <c r="R147" s="95">
        <v>3.8145500000000001</v>
      </c>
      <c r="S147" s="102">
        <f t="shared" si="50"/>
        <v>52.887300000000003</v>
      </c>
      <c r="T147" s="99">
        <v>85</v>
      </c>
      <c r="U147" s="106">
        <f t="shared" si="47"/>
        <v>4.25</v>
      </c>
      <c r="V147" s="95"/>
      <c r="W147" s="95"/>
      <c r="X147" s="95">
        <f t="shared" si="51"/>
        <v>4.25</v>
      </c>
      <c r="Y147" s="95"/>
      <c r="Z147" s="95"/>
      <c r="AA147" s="94">
        <v>3.95</v>
      </c>
      <c r="AB147" s="27">
        <f t="shared" si="48"/>
        <v>1.79</v>
      </c>
      <c r="AC147" s="95"/>
      <c r="AD147" s="95"/>
      <c r="AE147" s="95">
        <f t="shared" si="52"/>
        <v>1.79</v>
      </c>
      <c r="AF147" s="94">
        <v>7</v>
      </c>
      <c r="AG147" s="94">
        <v>22</v>
      </c>
      <c r="AH147" s="94">
        <v>0</v>
      </c>
      <c r="AI147" s="95">
        <f t="shared" si="46"/>
        <v>0.63636363636363602</v>
      </c>
      <c r="AJ147" s="95">
        <v>0</v>
      </c>
      <c r="AK147" s="95">
        <v>54.5</v>
      </c>
      <c r="AL147" s="95">
        <f t="shared" si="53"/>
        <v>54.5</v>
      </c>
      <c r="AM147" s="95">
        <f t="shared" si="54"/>
        <v>1.0900000000000001</v>
      </c>
      <c r="AN147" s="95" t="s">
        <v>205</v>
      </c>
      <c r="AO147" s="95">
        <v>0.25</v>
      </c>
      <c r="AP147" s="95">
        <f t="shared" si="55"/>
        <v>1.34</v>
      </c>
      <c r="AQ147" s="95" t="s">
        <v>557</v>
      </c>
      <c r="AR147" s="95">
        <v>0.7</v>
      </c>
      <c r="AS147" s="22">
        <f t="shared" si="56"/>
        <v>2.6763636363636398</v>
      </c>
      <c r="AT147" s="113"/>
      <c r="AU147" s="95"/>
      <c r="AV147" s="94"/>
      <c r="AW147" s="95"/>
      <c r="AX147" s="95">
        <f t="shared" si="57"/>
        <v>0</v>
      </c>
      <c r="AY147" s="94"/>
      <c r="AZ147" s="95"/>
      <c r="BA147" s="95" t="s">
        <v>558</v>
      </c>
      <c r="BB147" s="95">
        <v>0.5</v>
      </c>
      <c r="BC147" s="95">
        <f t="shared" si="58"/>
        <v>0.5</v>
      </c>
      <c r="BD147" s="95"/>
      <c r="BE147" s="95"/>
      <c r="BF147" s="95"/>
      <c r="BG147" s="95"/>
      <c r="BH147" s="95">
        <f t="shared" si="59"/>
        <v>0</v>
      </c>
      <c r="BI147" s="95"/>
      <c r="BJ147" s="95"/>
      <c r="BK147" s="95"/>
      <c r="BL147" s="119" t="s">
        <v>131</v>
      </c>
      <c r="BM147" s="95">
        <v>0.2</v>
      </c>
      <c r="BN147" s="95"/>
      <c r="BO147" s="95"/>
      <c r="BP147" s="95">
        <f t="shared" si="60"/>
        <v>0.2</v>
      </c>
      <c r="BQ147" s="95">
        <f t="shared" si="61"/>
        <v>0.7</v>
      </c>
      <c r="BR147" s="95">
        <f t="shared" si="62"/>
        <v>68.639663636363593</v>
      </c>
      <c r="BS147" s="93">
        <f t="shared" si="65"/>
        <v>8</v>
      </c>
      <c r="BT147" s="93">
        <f t="shared" si="66"/>
        <v>9</v>
      </c>
      <c r="BU147" s="95">
        <f t="shared" si="64"/>
        <v>86</v>
      </c>
    </row>
    <row r="148" spans="1:73" ht="14">
      <c r="A148" s="82" t="s">
        <v>534</v>
      </c>
      <c r="B148" s="82" t="s">
        <v>559</v>
      </c>
      <c r="C148" s="80" t="s">
        <v>560</v>
      </c>
      <c r="D148" s="81">
        <v>5.4969999999999999</v>
      </c>
      <c r="E148" s="81" t="s">
        <v>108</v>
      </c>
      <c r="F148" s="81">
        <v>0.5</v>
      </c>
      <c r="G148" s="92"/>
      <c r="H148" s="93"/>
      <c r="I148" s="93" t="s">
        <v>140</v>
      </c>
      <c r="J148" s="93">
        <v>0.2</v>
      </c>
      <c r="K148" s="93"/>
      <c r="L148" s="93"/>
      <c r="M148" s="93"/>
      <c r="N148" s="93"/>
      <c r="O148" s="93">
        <f t="shared" si="63"/>
        <v>0.7</v>
      </c>
      <c r="P148" s="93">
        <f t="shared" si="49"/>
        <v>6.1970000000000001</v>
      </c>
      <c r="Q148" s="99" t="s">
        <v>91</v>
      </c>
      <c r="R148" s="93">
        <v>2.7836400000000001</v>
      </c>
      <c r="S148" s="100">
        <f t="shared" si="50"/>
        <v>46.701839999999997</v>
      </c>
      <c r="T148" s="99">
        <v>94.5</v>
      </c>
      <c r="U148" s="105">
        <f t="shared" si="47"/>
        <v>4.7249999999999996</v>
      </c>
      <c r="V148" s="93" t="s">
        <v>561</v>
      </c>
      <c r="W148" s="93">
        <v>0.45</v>
      </c>
      <c r="X148" s="93">
        <f t="shared" si="51"/>
        <v>5.1749999999999998</v>
      </c>
      <c r="Y148" s="93"/>
      <c r="Z148" s="93"/>
      <c r="AA148" s="92">
        <v>0</v>
      </c>
      <c r="AB148" s="22">
        <f t="shared" si="48"/>
        <v>1</v>
      </c>
      <c r="AC148" s="93"/>
      <c r="AD148" s="93"/>
      <c r="AE148" s="93">
        <f t="shared" si="52"/>
        <v>1</v>
      </c>
      <c r="AF148" s="92">
        <v>13</v>
      </c>
      <c r="AG148" s="92">
        <v>22</v>
      </c>
      <c r="AH148" s="92">
        <v>0</v>
      </c>
      <c r="AI148" s="93">
        <f t="shared" si="46"/>
        <v>1.1818181818181801</v>
      </c>
      <c r="AJ148" s="93">
        <v>0</v>
      </c>
      <c r="AK148" s="93"/>
      <c r="AL148" s="93">
        <f t="shared" si="53"/>
        <v>0</v>
      </c>
      <c r="AM148" s="93">
        <f t="shared" si="54"/>
        <v>0</v>
      </c>
      <c r="AN148" s="93"/>
      <c r="AO148" s="93"/>
      <c r="AP148" s="93">
        <f t="shared" si="55"/>
        <v>0</v>
      </c>
      <c r="AQ148" s="93"/>
      <c r="AR148" s="93"/>
      <c r="AS148" s="22">
        <f t="shared" si="56"/>
        <v>1.1818181818181801</v>
      </c>
      <c r="AT148" s="107" t="s">
        <v>562</v>
      </c>
      <c r="AU148" s="93">
        <v>3</v>
      </c>
      <c r="AV148" s="92"/>
      <c r="AW148" s="93"/>
      <c r="AX148" s="93">
        <f t="shared" si="57"/>
        <v>3</v>
      </c>
      <c r="AY148" s="92"/>
      <c r="AZ148" s="93"/>
      <c r="BA148" s="93"/>
      <c r="BB148" s="93"/>
      <c r="BC148" s="93">
        <f t="shared" si="58"/>
        <v>3</v>
      </c>
      <c r="BD148" s="93"/>
      <c r="BE148" s="93"/>
      <c r="BF148" s="93"/>
      <c r="BG148" s="93"/>
      <c r="BH148" s="93">
        <f t="shared" si="59"/>
        <v>0</v>
      </c>
      <c r="BI148" s="95"/>
      <c r="BJ148" s="95"/>
      <c r="BK148" s="95"/>
      <c r="BL148" s="118"/>
      <c r="BM148" s="93"/>
      <c r="BN148" s="93"/>
      <c r="BO148" s="93"/>
      <c r="BP148" s="93">
        <f t="shared" si="60"/>
        <v>0</v>
      </c>
      <c r="BQ148" s="93">
        <f t="shared" si="61"/>
        <v>3</v>
      </c>
      <c r="BR148" s="93">
        <f t="shared" si="62"/>
        <v>63.255658181818198</v>
      </c>
      <c r="BS148" s="93">
        <f t="shared" si="65"/>
        <v>26</v>
      </c>
      <c r="BT148" s="93">
        <f t="shared" si="66"/>
        <v>16</v>
      </c>
      <c r="BU148" s="93">
        <f t="shared" si="64"/>
        <v>147</v>
      </c>
    </row>
    <row r="149" spans="1:73" ht="14">
      <c r="A149" s="79" t="s">
        <v>534</v>
      </c>
      <c r="B149" s="79" t="s">
        <v>563</v>
      </c>
      <c r="C149" s="80" t="s">
        <v>564</v>
      </c>
      <c r="D149" s="81">
        <v>5.3209999999999997</v>
      </c>
      <c r="E149" s="81" t="s">
        <v>108</v>
      </c>
      <c r="F149" s="81">
        <v>0.5</v>
      </c>
      <c r="G149" s="92" t="s">
        <v>125</v>
      </c>
      <c r="H149" s="93">
        <v>0.25</v>
      </c>
      <c r="I149" s="93" t="s">
        <v>140</v>
      </c>
      <c r="J149" s="93">
        <v>0.2</v>
      </c>
      <c r="K149" s="93"/>
      <c r="L149" s="93"/>
      <c r="M149" s="93"/>
      <c r="N149" s="93"/>
      <c r="O149" s="93">
        <f t="shared" si="63"/>
        <v>0.95</v>
      </c>
      <c r="P149" s="93">
        <f t="shared" si="49"/>
        <v>6.2709999999999999</v>
      </c>
      <c r="Q149" s="99" t="s">
        <v>91</v>
      </c>
      <c r="R149" s="93">
        <v>2.1872699999999998</v>
      </c>
      <c r="S149" s="100">
        <f t="shared" si="50"/>
        <v>43.123620000000003</v>
      </c>
      <c r="T149" s="99">
        <v>65</v>
      </c>
      <c r="U149" s="105">
        <f t="shared" si="47"/>
        <v>3.25</v>
      </c>
      <c r="V149" s="93"/>
      <c r="W149" s="93"/>
      <c r="X149" s="93">
        <f t="shared" si="51"/>
        <v>3.25</v>
      </c>
      <c r="Y149" s="93"/>
      <c r="Z149" s="93"/>
      <c r="AA149" s="92">
        <v>4</v>
      </c>
      <c r="AB149" s="22">
        <f t="shared" si="48"/>
        <v>1.8</v>
      </c>
      <c r="AC149" s="93"/>
      <c r="AD149" s="93"/>
      <c r="AE149" s="93">
        <f t="shared" si="52"/>
        <v>1.8</v>
      </c>
      <c r="AF149" s="92">
        <v>22</v>
      </c>
      <c r="AG149" s="92">
        <v>23</v>
      </c>
      <c r="AH149" s="92">
        <v>0</v>
      </c>
      <c r="AI149" s="93">
        <f t="shared" si="46"/>
        <v>1.9130434782608701</v>
      </c>
      <c r="AJ149" s="93">
        <v>0</v>
      </c>
      <c r="AK149" s="93"/>
      <c r="AL149" s="93">
        <f t="shared" si="53"/>
        <v>0</v>
      </c>
      <c r="AM149" s="93">
        <f t="shared" si="54"/>
        <v>0</v>
      </c>
      <c r="AN149" s="93"/>
      <c r="AO149" s="93"/>
      <c r="AP149" s="93">
        <f t="shared" si="55"/>
        <v>0</v>
      </c>
      <c r="AQ149" s="93"/>
      <c r="AR149" s="93"/>
      <c r="AS149" s="22">
        <f t="shared" si="56"/>
        <v>1.9130434782608701</v>
      </c>
      <c r="AT149" s="107"/>
      <c r="AU149" s="93"/>
      <c r="AV149" s="92"/>
      <c r="AW149" s="93"/>
      <c r="AX149" s="93">
        <f t="shared" si="57"/>
        <v>0</v>
      </c>
      <c r="AY149" s="92"/>
      <c r="AZ149" s="93"/>
      <c r="BA149" s="93"/>
      <c r="BB149" s="93"/>
      <c r="BC149" s="93">
        <f t="shared" si="58"/>
        <v>0</v>
      </c>
      <c r="BD149" s="93"/>
      <c r="BE149" s="93"/>
      <c r="BF149" s="93"/>
      <c r="BG149" s="93"/>
      <c r="BH149" s="93">
        <f t="shared" si="59"/>
        <v>0</v>
      </c>
      <c r="BI149" s="95"/>
      <c r="BJ149" s="95"/>
      <c r="BK149" s="95"/>
      <c r="BL149" s="118"/>
      <c r="BM149" s="93"/>
      <c r="BN149" s="93"/>
      <c r="BO149" s="93"/>
      <c r="BP149" s="93">
        <f t="shared" si="60"/>
        <v>0</v>
      </c>
      <c r="BQ149" s="93">
        <f t="shared" si="61"/>
        <v>0</v>
      </c>
      <c r="BR149" s="93">
        <f t="shared" si="62"/>
        <v>56.357663478260903</v>
      </c>
      <c r="BS149" s="93">
        <f t="shared" si="65"/>
        <v>29</v>
      </c>
      <c r="BT149" s="93">
        <f t="shared" si="66"/>
        <v>30</v>
      </c>
      <c r="BU149" s="93">
        <f t="shared" si="64"/>
        <v>315</v>
      </c>
    </row>
    <row r="150" spans="1:73" ht="14">
      <c r="A150" s="79" t="s">
        <v>534</v>
      </c>
      <c r="B150" s="79" t="s">
        <v>565</v>
      </c>
      <c r="C150" s="80" t="s">
        <v>566</v>
      </c>
      <c r="D150" s="81">
        <v>5.4690000000000003</v>
      </c>
      <c r="E150" s="81" t="s">
        <v>108</v>
      </c>
      <c r="F150" s="81">
        <v>0.5</v>
      </c>
      <c r="G150" s="92"/>
      <c r="H150" s="93"/>
      <c r="I150" s="93"/>
      <c r="J150" s="93"/>
      <c r="K150" s="93"/>
      <c r="L150" s="93"/>
      <c r="M150" s="93"/>
      <c r="N150" s="93"/>
      <c r="O150" s="93">
        <f t="shared" si="63"/>
        <v>0.5</v>
      </c>
      <c r="P150" s="93">
        <f t="shared" si="49"/>
        <v>5.9690000000000003</v>
      </c>
      <c r="Q150" s="99" t="s">
        <v>91</v>
      </c>
      <c r="R150" s="93">
        <v>2.1114799999999998</v>
      </c>
      <c r="S150" s="100">
        <f t="shared" si="50"/>
        <v>42.668880000000001</v>
      </c>
      <c r="T150" s="99">
        <v>64.5</v>
      </c>
      <c r="U150" s="105">
        <f t="shared" si="47"/>
        <v>3.2250000000000001</v>
      </c>
      <c r="V150" s="93"/>
      <c r="W150" s="93"/>
      <c r="X150" s="93">
        <f t="shared" si="51"/>
        <v>3.2250000000000001</v>
      </c>
      <c r="Y150" s="93"/>
      <c r="Z150" s="93"/>
      <c r="AA150" s="92">
        <v>4</v>
      </c>
      <c r="AB150" s="22">
        <f t="shared" si="48"/>
        <v>1.8</v>
      </c>
      <c r="AC150" s="93"/>
      <c r="AD150" s="93"/>
      <c r="AE150" s="93">
        <f t="shared" si="52"/>
        <v>1.8</v>
      </c>
      <c r="AF150" s="92">
        <v>2</v>
      </c>
      <c r="AG150" s="92">
        <v>23</v>
      </c>
      <c r="AH150" s="92">
        <v>0</v>
      </c>
      <c r="AI150" s="93">
        <f t="shared" si="46"/>
        <v>0.173913043478261</v>
      </c>
      <c r="AJ150" s="93">
        <v>0</v>
      </c>
      <c r="AK150" s="93"/>
      <c r="AL150" s="93">
        <f t="shared" si="53"/>
        <v>0</v>
      </c>
      <c r="AM150" s="93">
        <f t="shared" si="54"/>
        <v>0</v>
      </c>
      <c r="AN150" s="93"/>
      <c r="AO150" s="93"/>
      <c r="AP150" s="93">
        <f t="shared" si="55"/>
        <v>0</v>
      </c>
      <c r="AQ150" s="93"/>
      <c r="AR150" s="93"/>
      <c r="AS150" s="22">
        <f t="shared" si="56"/>
        <v>0.173913043478261</v>
      </c>
      <c r="AT150" s="107"/>
      <c r="AU150" s="93"/>
      <c r="AV150" s="92"/>
      <c r="AW150" s="93"/>
      <c r="AX150" s="93">
        <f t="shared" si="57"/>
        <v>0</v>
      </c>
      <c r="AY150" s="92"/>
      <c r="AZ150" s="93"/>
      <c r="BA150" s="93"/>
      <c r="BB150" s="93"/>
      <c r="BC150" s="93">
        <f t="shared" si="58"/>
        <v>0</v>
      </c>
      <c r="BD150" s="93"/>
      <c r="BE150" s="93"/>
      <c r="BF150" s="93"/>
      <c r="BG150" s="93"/>
      <c r="BH150" s="93">
        <f t="shared" si="59"/>
        <v>0</v>
      </c>
      <c r="BI150" s="95"/>
      <c r="BJ150" s="95"/>
      <c r="BK150" s="95"/>
      <c r="BL150" s="118"/>
      <c r="BM150" s="93"/>
      <c r="BN150" s="93"/>
      <c r="BO150" s="93"/>
      <c r="BP150" s="93">
        <f t="shared" si="60"/>
        <v>0</v>
      </c>
      <c r="BQ150" s="93">
        <f t="shared" si="61"/>
        <v>0</v>
      </c>
      <c r="BR150" s="93">
        <f t="shared" si="62"/>
        <v>53.836793043478302</v>
      </c>
      <c r="BS150" s="93">
        <f t="shared" si="65"/>
        <v>32</v>
      </c>
      <c r="BT150" s="93">
        <f t="shared" si="66"/>
        <v>33</v>
      </c>
      <c r="BU150" s="93">
        <f t="shared" si="64"/>
        <v>374</v>
      </c>
    </row>
    <row r="151" spans="1:73" ht="14">
      <c r="A151" s="79" t="s">
        <v>534</v>
      </c>
      <c r="B151" s="79" t="s">
        <v>567</v>
      </c>
      <c r="C151" s="80" t="s">
        <v>568</v>
      </c>
      <c r="D151" s="81">
        <v>5.4619999999999997</v>
      </c>
      <c r="E151" s="81" t="s">
        <v>108</v>
      </c>
      <c r="F151" s="81">
        <v>0.5</v>
      </c>
      <c r="G151" s="92"/>
      <c r="H151" s="93"/>
      <c r="I151" s="93"/>
      <c r="J151" s="93"/>
      <c r="K151" s="93"/>
      <c r="L151" s="93"/>
      <c r="M151" s="93"/>
      <c r="N151" s="93"/>
      <c r="O151" s="93">
        <f t="shared" si="63"/>
        <v>0.5</v>
      </c>
      <c r="P151" s="93">
        <f t="shared" si="49"/>
        <v>5.9619999999999997</v>
      </c>
      <c r="Q151" s="99" t="s">
        <v>91</v>
      </c>
      <c r="R151" s="93">
        <v>2.1076899999999998</v>
      </c>
      <c r="S151" s="100">
        <f t="shared" si="50"/>
        <v>42.646140000000003</v>
      </c>
      <c r="T151" s="99">
        <v>68</v>
      </c>
      <c r="U151" s="105">
        <f t="shared" si="47"/>
        <v>3.4</v>
      </c>
      <c r="V151" s="93"/>
      <c r="W151" s="93"/>
      <c r="X151" s="93">
        <f t="shared" si="51"/>
        <v>3.4</v>
      </c>
      <c r="Y151" s="93"/>
      <c r="Z151" s="93"/>
      <c r="AA151" s="92">
        <v>3.5</v>
      </c>
      <c r="AB151" s="22">
        <f t="shared" si="48"/>
        <v>1.7</v>
      </c>
      <c r="AC151" s="93"/>
      <c r="AD151" s="93"/>
      <c r="AE151" s="93">
        <f t="shared" si="52"/>
        <v>1.7</v>
      </c>
      <c r="AF151" s="92">
        <v>3</v>
      </c>
      <c r="AG151" s="92">
        <v>23</v>
      </c>
      <c r="AH151" s="92">
        <v>0</v>
      </c>
      <c r="AI151" s="93">
        <f t="shared" si="46"/>
        <v>0.26086956521739102</v>
      </c>
      <c r="AJ151" s="93">
        <v>0</v>
      </c>
      <c r="AK151" s="93">
        <v>13</v>
      </c>
      <c r="AL151" s="93">
        <f t="shared" si="53"/>
        <v>13</v>
      </c>
      <c r="AM151" s="93">
        <f t="shared" si="54"/>
        <v>0.26</v>
      </c>
      <c r="AN151" s="93"/>
      <c r="AO151" s="93"/>
      <c r="AP151" s="93">
        <f t="shared" si="55"/>
        <v>0.26</v>
      </c>
      <c r="AQ151" s="93"/>
      <c r="AR151" s="93"/>
      <c r="AS151" s="22">
        <f t="shared" si="56"/>
        <v>0.52086956521739103</v>
      </c>
      <c r="AT151" s="107"/>
      <c r="AU151" s="93"/>
      <c r="AV151" s="92"/>
      <c r="AW151" s="93"/>
      <c r="AX151" s="93">
        <f t="shared" si="57"/>
        <v>0</v>
      </c>
      <c r="AY151" s="92"/>
      <c r="AZ151" s="93"/>
      <c r="BA151" s="93"/>
      <c r="BB151" s="93"/>
      <c r="BC151" s="93">
        <f t="shared" si="58"/>
        <v>0</v>
      </c>
      <c r="BD151" s="93"/>
      <c r="BE151" s="93"/>
      <c r="BF151" s="93"/>
      <c r="BG151" s="93"/>
      <c r="BH151" s="93">
        <f t="shared" si="59"/>
        <v>0</v>
      </c>
      <c r="BI151" s="95" t="s">
        <v>569</v>
      </c>
      <c r="BJ151" s="95" t="s">
        <v>569</v>
      </c>
      <c r="BK151" s="95">
        <v>2.2999999999999998</v>
      </c>
      <c r="BL151" s="118"/>
      <c r="BM151" s="93"/>
      <c r="BN151" s="93"/>
      <c r="BO151" s="93"/>
      <c r="BP151" s="93">
        <f t="shared" si="60"/>
        <v>2.2999999999999998</v>
      </c>
      <c r="BQ151" s="93">
        <f t="shared" si="61"/>
        <v>2.2999999999999998</v>
      </c>
      <c r="BR151" s="93">
        <f t="shared" si="62"/>
        <v>56.5290095652174</v>
      </c>
      <c r="BS151" s="93">
        <f t="shared" si="65"/>
        <v>33</v>
      </c>
      <c r="BT151" s="93">
        <f t="shared" si="66"/>
        <v>29</v>
      </c>
      <c r="BU151" s="93">
        <f t="shared" si="64"/>
        <v>308</v>
      </c>
    </row>
    <row r="152" spans="1:73" ht="14">
      <c r="A152" s="82" t="s">
        <v>534</v>
      </c>
      <c r="B152" s="82" t="s">
        <v>570</v>
      </c>
      <c r="C152" s="80" t="s">
        <v>571</v>
      </c>
      <c r="D152" s="81">
        <v>5.6180000000000003</v>
      </c>
      <c r="E152" s="81" t="s">
        <v>108</v>
      </c>
      <c r="F152" s="81">
        <v>0.5</v>
      </c>
      <c r="G152" s="92"/>
      <c r="H152" s="93"/>
      <c r="I152" s="93"/>
      <c r="J152" s="93"/>
      <c r="K152" s="93"/>
      <c r="L152" s="93"/>
      <c r="M152" s="93"/>
      <c r="N152" s="93"/>
      <c r="O152" s="93">
        <f t="shared" si="63"/>
        <v>0.5</v>
      </c>
      <c r="P152" s="93">
        <f t="shared" si="49"/>
        <v>6.1180000000000003</v>
      </c>
      <c r="Q152" s="99" t="s">
        <v>91</v>
      </c>
      <c r="R152" s="93">
        <v>3.8209</v>
      </c>
      <c r="S152" s="100">
        <f t="shared" si="50"/>
        <v>52.925400000000003</v>
      </c>
      <c r="T152" s="99">
        <v>86.5</v>
      </c>
      <c r="U152" s="105">
        <f t="shared" si="47"/>
        <v>4.3250000000000002</v>
      </c>
      <c r="V152" s="93" t="s">
        <v>572</v>
      </c>
      <c r="W152" s="93">
        <v>0.2</v>
      </c>
      <c r="X152" s="93">
        <f t="shared" si="51"/>
        <v>4.5250000000000004</v>
      </c>
      <c r="Y152" s="93" t="s">
        <v>573</v>
      </c>
      <c r="Z152" s="93">
        <v>0.25</v>
      </c>
      <c r="AA152" s="92">
        <v>3.7</v>
      </c>
      <c r="AB152" s="22">
        <f t="shared" si="48"/>
        <v>1.74</v>
      </c>
      <c r="AC152" s="93"/>
      <c r="AD152" s="93"/>
      <c r="AE152" s="93">
        <f t="shared" si="52"/>
        <v>1.99</v>
      </c>
      <c r="AF152" s="92">
        <v>4</v>
      </c>
      <c r="AG152" s="92">
        <v>23</v>
      </c>
      <c r="AH152" s="92">
        <v>0</v>
      </c>
      <c r="AI152" s="93">
        <f t="shared" si="46"/>
        <v>0.34782608695652201</v>
      </c>
      <c r="AJ152" s="93">
        <v>0</v>
      </c>
      <c r="AK152" s="93"/>
      <c r="AL152" s="93">
        <f t="shared" si="53"/>
        <v>0</v>
      </c>
      <c r="AM152" s="93">
        <f t="shared" si="54"/>
        <v>0</v>
      </c>
      <c r="AN152" s="93"/>
      <c r="AO152" s="93"/>
      <c r="AP152" s="93">
        <f t="shared" si="55"/>
        <v>0</v>
      </c>
      <c r="AQ152" s="111" t="s">
        <v>574</v>
      </c>
      <c r="AR152" s="111">
        <v>0</v>
      </c>
      <c r="AS152" s="22">
        <f t="shared" si="56"/>
        <v>0.34782608695652201</v>
      </c>
      <c r="AT152" s="3" t="s">
        <v>575</v>
      </c>
      <c r="AU152" s="93">
        <v>6</v>
      </c>
      <c r="AV152" s="92"/>
      <c r="AW152" s="93"/>
      <c r="AX152" s="93">
        <f t="shared" si="57"/>
        <v>6</v>
      </c>
      <c r="AY152" s="92"/>
      <c r="AZ152" s="93"/>
      <c r="BA152" s="93"/>
      <c r="BB152" s="93"/>
      <c r="BC152" s="93">
        <f t="shared" si="58"/>
        <v>6</v>
      </c>
      <c r="BD152" s="93"/>
      <c r="BE152" s="93"/>
      <c r="BF152" s="93"/>
      <c r="BG152" s="93"/>
      <c r="BH152" s="93">
        <f t="shared" si="59"/>
        <v>0</v>
      </c>
      <c r="BI152" s="95" t="s">
        <v>148</v>
      </c>
      <c r="BJ152" s="95" t="s">
        <v>148</v>
      </c>
      <c r="BK152" s="95">
        <v>1</v>
      </c>
      <c r="BL152" s="118"/>
      <c r="BM152" s="93"/>
      <c r="BN152" s="93"/>
      <c r="BO152" s="93"/>
      <c r="BP152" s="93">
        <f t="shared" si="60"/>
        <v>1</v>
      </c>
      <c r="BQ152" s="93">
        <f t="shared" si="61"/>
        <v>7</v>
      </c>
      <c r="BR152" s="93">
        <f t="shared" si="62"/>
        <v>72.906226086956494</v>
      </c>
      <c r="BS152" s="93">
        <f t="shared" si="65"/>
        <v>7</v>
      </c>
      <c r="BT152" s="93">
        <f t="shared" si="66"/>
        <v>7</v>
      </c>
      <c r="BU152" s="93">
        <f t="shared" si="64"/>
        <v>48</v>
      </c>
    </row>
    <row r="153" spans="1:73" ht="14">
      <c r="A153" s="82" t="s">
        <v>534</v>
      </c>
      <c r="B153" s="82" t="s">
        <v>576</v>
      </c>
      <c r="C153" s="80" t="s">
        <v>577</v>
      </c>
      <c r="D153" s="81">
        <v>5.4640000000000004</v>
      </c>
      <c r="E153" s="81" t="s">
        <v>108</v>
      </c>
      <c r="F153" s="81">
        <v>0.5</v>
      </c>
      <c r="G153" s="92"/>
      <c r="H153" s="93"/>
      <c r="I153" s="93"/>
      <c r="J153" s="93"/>
      <c r="K153" s="93"/>
      <c r="L153" s="93"/>
      <c r="M153" s="93"/>
      <c r="N153" s="93"/>
      <c r="O153" s="93">
        <f t="shared" si="63"/>
        <v>0.5</v>
      </c>
      <c r="P153" s="93">
        <f t="shared" si="49"/>
        <v>5.9640000000000004</v>
      </c>
      <c r="Q153" s="99" t="s">
        <v>91</v>
      </c>
      <c r="R153" s="93">
        <v>3.47736</v>
      </c>
      <c r="S153" s="100">
        <f t="shared" si="50"/>
        <v>50.864159999999998</v>
      </c>
      <c r="T153" s="99">
        <v>58.5</v>
      </c>
      <c r="U153" s="105">
        <f t="shared" si="47"/>
        <v>2.9249999999999998</v>
      </c>
      <c r="V153" s="93"/>
      <c r="W153" s="93"/>
      <c r="X153" s="93">
        <f t="shared" si="51"/>
        <v>2.9249999999999998</v>
      </c>
      <c r="Y153" s="93"/>
      <c r="Z153" s="93"/>
      <c r="AA153" s="92">
        <v>3.8</v>
      </c>
      <c r="AB153" s="22">
        <f t="shared" si="48"/>
        <v>1.76</v>
      </c>
      <c r="AC153" s="93"/>
      <c r="AD153" s="93"/>
      <c r="AE153" s="93">
        <f t="shared" si="52"/>
        <v>1.76</v>
      </c>
      <c r="AF153" s="92">
        <v>1</v>
      </c>
      <c r="AG153" s="92">
        <v>17</v>
      </c>
      <c r="AH153" s="92">
        <v>0</v>
      </c>
      <c r="AI153" s="93">
        <f t="shared" si="46"/>
        <v>0.11764705882352899</v>
      </c>
      <c r="AJ153" s="93">
        <v>0</v>
      </c>
      <c r="AK153" s="93"/>
      <c r="AL153" s="93">
        <f t="shared" si="53"/>
        <v>0</v>
      </c>
      <c r="AM153" s="93">
        <f t="shared" si="54"/>
        <v>0</v>
      </c>
      <c r="AN153" s="93"/>
      <c r="AO153" s="93"/>
      <c r="AP153" s="93">
        <f t="shared" si="55"/>
        <v>0</v>
      </c>
      <c r="AQ153" s="111" t="s">
        <v>574</v>
      </c>
      <c r="AR153" s="111">
        <v>0</v>
      </c>
      <c r="AS153" s="22">
        <f t="shared" si="56"/>
        <v>0.11764705882352899</v>
      </c>
      <c r="AT153" s="107"/>
      <c r="AU153" s="93"/>
      <c r="AV153" s="92"/>
      <c r="AW153" s="93"/>
      <c r="AX153" s="93">
        <f t="shared" si="57"/>
        <v>0</v>
      </c>
      <c r="AY153" s="92"/>
      <c r="AZ153" s="93"/>
      <c r="BA153" s="93"/>
      <c r="BB153" s="93"/>
      <c r="BC153" s="93">
        <f t="shared" si="58"/>
        <v>0</v>
      </c>
      <c r="BD153" s="93"/>
      <c r="BE153" s="93"/>
      <c r="BF153" s="93"/>
      <c r="BG153" s="93"/>
      <c r="BH153" s="93">
        <f t="shared" si="59"/>
        <v>0</v>
      </c>
      <c r="BI153" s="95"/>
      <c r="BJ153" s="95"/>
      <c r="BK153" s="95"/>
      <c r="BL153" s="118"/>
      <c r="BM153" s="93"/>
      <c r="BN153" s="93"/>
      <c r="BO153" s="93"/>
      <c r="BP153" s="93">
        <f t="shared" si="60"/>
        <v>0</v>
      </c>
      <c r="BQ153" s="93">
        <f t="shared" si="61"/>
        <v>0</v>
      </c>
      <c r="BR153" s="93">
        <f t="shared" si="62"/>
        <v>61.6308070588235</v>
      </c>
      <c r="BS153" s="93">
        <f t="shared" si="65"/>
        <v>10</v>
      </c>
      <c r="BT153" s="93">
        <f t="shared" si="66"/>
        <v>18</v>
      </c>
      <c r="BU153" s="93">
        <f t="shared" si="64"/>
        <v>181</v>
      </c>
    </row>
    <row r="154" spans="1:73" ht="14">
      <c r="A154" s="79" t="s">
        <v>534</v>
      </c>
      <c r="B154" s="79" t="s">
        <v>578</v>
      </c>
      <c r="C154" s="80" t="s">
        <v>579</v>
      </c>
      <c r="D154" s="81">
        <v>5.444</v>
      </c>
      <c r="E154" s="81" t="s">
        <v>108</v>
      </c>
      <c r="F154" s="81">
        <v>0.5</v>
      </c>
      <c r="G154" s="92"/>
      <c r="H154" s="93"/>
      <c r="I154" s="93"/>
      <c r="J154" s="93"/>
      <c r="K154" s="93"/>
      <c r="L154" s="93"/>
      <c r="M154" s="93"/>
      <c r="N154" s="93"/>
      <c r="O154" s="93">
        <f t="shared" si="63"/>
        <v>0.5</v>
      </c>
      <c r="P154" s="93">
        <f t="shared" si="49"/>
        <v>5.944</v>
      </c>
      <c r="Q154" s="99" t="s">
        <v>91</v>
      </c>
      <c r="R154" s="93">
        <v>2.1491799999999999</v>
      </c>
      <c r="S154" s="100">
        <f t="shared" si="50"/>
        <v>42.89508</v>
      </c>
      <c r="T154" s="99">
        <v>64.33</v>
      </c>
      <c r="U154" s="105">
        <f t="shared" si="47"/>
        <v>3.2164999999999999</v>
      </c>
      <c r="V154" s="93"/>
      <c r="W154" s="93"/>
      <c r="X154" s="93">
        <f t="shared" si="51"/>
        <v>3.2164999999999999</v>
      </c>
      <c r="Y154" s="93"/>
      <c r="Z154" s="93"/>
      <c r="AA154" s="92">
        <v>4.2</v>
      </c>
      <c r="AB154" s="22">
        <f t="shared" si="48"/>
        <v>1.84</v>
      </c>
      <c r="AC154" s="93"/>
      <c r="AD154" s="93"/>
      <c r="AE154" s="93">
        <f t="shared" si="52"/>
        <v>1.84</v>
      </c>
      <c r="AF154" s="92">
        <v>2</v>
      </c>
      <c r="AG154" s="92">
        <v>23</v>
      </c>
      <c r="AH154" s="92">
        <v>0</v>
      </c>
      <c r="AI154" s="93">
        <f t="shared" si="46"/>
        <v>0.173913043478261</v>
      </c>
      <c r="AJ154" s="93">
        <v>0</v>
      </c>
      <c r="AK154" s="93"/>
      <c r="AL154" s="93">
        <f t="shared" si="53"/>
        <v>0</v>
      </c>
      <c r="AM154" s="93">
        <f t="shared" si="54"/>
        <v>0</v>
      </c>
      <c r="AN154" s="93"/>
      <c r="AO154" s="93"/>
      <c r="AP154" s="93">
        <f t="shared" si="55"/>
        <v>0</v>
      </c>
      <c r="AQ154" s="93"/>
      <c r="AR154" s="93"/>
      <c r="AS154" s="22">
        <f t="shared" si="56"/>
        <v>0.173913043478261</v>
      </c>
      <c r="AT154" s="107"/>
      <c r="AU154" s="93"/>
      <c r="AV154" s="92"/>
      <c r="AW154" s="93"/>
      <c r="AX154" s="93">
        <f t="shared" si="57"/>
        <v>0</v>
      </c>
      <c r="AY154" s="92"/>
      <c r="AZ154" s="93"/>
      <c r="BA154" s="93"/>
      <c r="BB154" s="93"/>
      <c r="BC154" s="93">
        <f t="shared" si="58"/>
        <v>0</v>
      </c>
      <c r="BD154" s="93"/>
      <c r="BE154" s="93"/>
      <c r="BF154" s="93"/>
      <c r="BG154" s="93"/>
      <c r="BH154" s="93">
        <f t="shared" si="59"/>
        <v>0</v>
      </c>
      <c r="BI154" s="95" t="s">
        <v>130</v>
      </c>
      <c r="BJ154" s="95" t="s">
        <v>130</v>
      </c>
      <c r="BK154" s="95">
        <v>1</v>
      </c>
      <c r="BL154" s="118"/>
      <c r="BM154" s="93"/>
      <c r="BN154" s="93"/>
      <c r="BO154" s="93"/>
      <c r="BP154" s="93">
        <f t="shared" si="60"/>
        <v>1</v>
      </c>
      <c r="BQ154" s="93">
        <f t="shared" si="61"/>
        <v>1</v>
      </c>
      <c r="BR154" s="93">
        <f t="shared" si="62"/>
        <v>55.069493043478303</v>
      </c>
      <c r="BS154" s="93">
        <f t="shared" si="65"/>
        <v>31</v>
      </c>
      <c r="BT154" s="93">
        <f t="shared" si="66"/>
        <v>31</v>
      </c>
      <c r="BU154" s="93">
        <f t="shared" si="64"/>
        <v>348</v>
      </c>
    </row>
    <row r="155" spans="1:73" ht="14">
      <c r="A155" s="79" t="s">
        <v>534</v>
      </c>
      <c r="B155" s="79" t="s">
        <v>580</v>
      </c>
      <c r="C155" s="80" t="s">
        <v>581</v>
      </c>
      <c r="D155" s="81">
        <v>5.6079999999999997</v>
      </c>
      <c r="E155" s="81" t="s">
        <v>108</v>
      </c>
      <c r="F155" s="81">
        <v>0.5</v>
      </c>
      <c r="G155" s="92"/>
      <c r="H155" s="93"/>
      <c r="I155" s="93"/>
      <c r="J155" s="93"/>
      <c r="K155" s="93"/>
      <c r="L155" s="93"/>
      <c r="M155" s="93"/>
      <c r="N155" s="93"/>
      <c r="O155" s="93">
        <f t="shared" si="63"/>
        <v>0.5</v>
      </c>
      <c r="P155" s="93">
        <f t="shared" si="49"/>
        <v>6.1079999999999997</v>
      </c>
      <c r="Q155" s="99" t="s">
        <v>91</v>
      </c>
      <c r="R155" s="93">
        <v>2.6690900000000002</v>
      </c>
      <c r="S155" s="100">
        <f t="shared" si="50"/>
        <v>46.014539999999997</v>
      </c>
      <c r="T155" s="99">
        <v>69.5</v>
      </c>
      <c r="U155" s="105">
        <f t="shared" si="47"/>
        <v>3.4750000000000001</v>
      </c>
      <c r="V155" s="93"/>
      <c r="W155" s="93"/>
      <c r="X155" s="93">
        <f t="shared" si="51"/>
        <v>3.4750000000000001</v>
      </c>
      <c r="Y155" s="93"/>
      <c r="Z155" s="93"/>
      <c r="AA155" s="92">
        <v>2.0499999999999998</v>
      </c>
      <c r="AB155" s="22">
        <f t="shared" si="48"/>
        <v>1.41</v>
      </c>
      <c r="AC155" s="93"/>
      <c r="AD155" s="93"/>
      <c r="AE155" s="93">
        <f t="shared" si="52"/>
        <v>1.41</v>
      </c>
      <c r="AF155" s="92">
        <v>5</v>
      </c>
      <c r="AG155" s="92">
        <v>23</v>
      </c>
      <c r="AH155" s="92">
        <v>0</v>
      </c>
      <c r="AI155" s="93">
        <f t="shared" si="46"/>
        <v>0.434782608695652</v>
      </c>
      <c r="AJ155" s="93">
        <v>0</v>
      </c>
      <c r="AK155" s="93"/>
      <c r="AL155" s="93">
        <f t="shared" si="53"/>
        <v>0</v>
      </c>
      <c r="AM155" s="93">
        <f t="shared" si="54"/>
        <v>0</v>
      </c>
      <c r="AN155" s="93"/>
      <c r="AO155" s="93"/>
      <c r="AP155" s="93">
        <f t="shared" si="55"/>
        <v>0</v>
      </c>
      <c r="AQ155" s="93"/>
      <c r="AR155" s="93"/>
      <c r="AS155" s="22">
        <f t="shared" si="56"/>
        <v>0.434782608695652</v>
      </c>
      <c r="AT155" s="107"/>
      <c r="AU155" s="93"/>
      <c r="AV155" s="92"/>
      <c r="AW155" s="93"/>
      <c r="AX155" s="93">
        <f t="shared" si="57"/>
        <v>0</v>
      </c>
      <c r="AY155" s="92"/>
      <c r="AZ155" s="93"/>
      <c r="BA155" s="93"/>
      <c r="BB155" s="93"/>
      <c r="BC155" s="93">
        <f t="shared" si="58"/>
        <v>0</v>
      </c>
      <c r="BD155" s="93"/>
      <c r="BE155" s="93"/>
      <c r="BF155" s="93"/>
      <c r="BG155" s="93"/>
      <c r="BH155" s="93">
        <f t="shared" si="59"/>
        <v>0</v>
      </c>
      <c r="BI155" s="95"/>
      <c r="BJ155" s="95"/>
      <c r="BK155" s="95"/>
      <c r="BL155" s="118"/>
      <c r="BM155" s="93"/>
      <c r="BN155" s="93"/>
      <c r="BO155" s="93"/>
      <c r="BP155" s="93">
        <f t="shared" si="60"/>
        <v>0</v>
      </c>
      <c r="BQ155" s="93">
        <f t="shared" si="61"/>
        <v>0</v>
      </c>
      <c r="BR155" s="93">
        <f t="shared" si="62"/>
        <v>57.442322608695598</v>
      </c>
      <c r="BS155" s="93">
        <f t="shared" si="65"/>
        <v>27</v>
      </c>
      <c r="BT155" s="93">
        <f t="shared" si="66"/>
        <v>27</v>
      </c>
      <c r="BU155" s="93">
        <f t="shared" si="64"/>
        <v>288</v>
      </c>
    </row>
    <row r="156" spans="1:73" ht="18" customHeight="1">
      <c r="A156" s="82" t="s">
        <v>534</v>
      </c>
      <c r="B156" s="82" t="s">
        <v>582</v>
      </c>
      <c r="C156" s="80" t="s">
        <v>583</v>
      </c>
      <c r="D156" s="81">
        <v>5.7389999999999999</v>
      </c>
      <c r="E156" s="81" t="s">
        <v>108</v>
      </c>
      <c r="F156" s="81">
        <v>0.5</v>
      </c>
      <c r="G156" s="92"/>
      <c r="H156" s="93"/>
      <c r="I156" s="93" t="s">
        <v>584</v>
      </c>
      <c r="J156" s="93">
        <v>0.45</v>
      </c>
      <c r="K156" s="93"/>
      <c r="L156" s="93"/>
      <c r="M156" s="93"/>
      <c r="N156" s="93"/>
      <c r="O156" s="93">
        <f t="shared" si="63"/>
        <v>0.95</v>
      </c>
      <c r="P156" s="93">
        <f t="shared" si="49"/>
        <v>6.6890000000000001</v>
      </c>
      <c r="Q156" s="99" t="s">
        <v>91</v>
      </c>
      <c r="R156" s="93">
        <v>3.8709099999999999</v>
      </c>
      <c r="S156" s="100">
        <f t="shared" si="50"/>
        <v>53.225459999999998</v>
      </c>
      <c r="T156" s="99">
        <v>92.5</v>
      </c>
      <c r="U156" s="105">
        <f t="shared" si="47"/>
        <v>4.625</v>
      </c>
      <c r="V156" s="107" t="s">
        <v>585</v>
      </c>
      <c r="W156" s="93">
        <v>0.875</v>
      </c>
      <c r="X156" s="93">
        <f t="shared" si="51"/>
        <v>5.5</v>
      </c>
      <c r="Y156" s="93"/>
      <c r="Z156" s="93"/>
      <c r="AA156" s="92">
        <v>4.5</v>
      </c>
      <c r="AB156" s="22">
        <f t="shared" si="48"/>
        <v>1.9</v>
      </c>
      <c r="AC156" s="93"/>
      <c r="AD156" s="93"/>
      <c r="AE156" s="93">
        <f t="shared" si="52"/>
        <v>1.9</v>
      </c>
      <c r="AF156" s="92">
        <v>13</v>
      </c>
      <c r="AG156" s="92">
        <v>22</v>
      </c>
      <c r="AH156" s="92">
        <v>0</v>
      </c>
      <c r="AI156" s="93">
        <f t="shared" si="46"/>
        <v>1.1818181818181801</v>
      </c>
      <c r="AJ156" s="93">
        <v>0</v>
      </c>
      <c r="AK156" s="93">
        <v>168</v>
      </c>
      <c r="AL156" s="93">
        <f t="shared" si="53"/>
        <v>168</v>
      </c>
      <c r="AM156" s="93">
        <f t="shared" si="54"/>
        <v>2</v>
      </c>
      <c r="AN156" s="109" t="s">
        <v>586</v>
      </c>
      <c r="AO156" s="93">
        <v>1.25</v>
      </c>
      <c r="AP156" s="93">
        <f t="shared" si="55"/>
        <v>3.25</v>
      </c>
      <c r="AQ156" s="93" t="s">
        <v>587</v>
      </c>
      <c r="AR156" s="93">
        <v>0.2</v>
      </c>
      <c r="AS156" s="22">
        <f t="shared" si="56"/>
        <v>4.6318181818181801</v>
      </c>
      <c r="AT156" s="3" t="s">
        <v>588</v>
      </c>
      <c r="AU156" s="93">
        <v>6.4</v>
      </c>
      <c r="AV156" s="92"/>
      <c r="AW156" s="93"/>
      <c r="AX156" s="93">
        <f t="shared" si="57"/>
        <v>6.4</v>
      </c>
      <c r="AY156" s="92"/>
      <c r="AZ156" s="93"/>
      <c r="BA156" s="93"/>
      <c r="BB156" s="93"/>
      <c r="BC156" s="93">
        <f t="shared" si="58"/>
        <v>6.4</v>
      </c>
      <c r="BD156" s="93" t="s">
        <v>177</v>
      </c>
      <c r="BE156" s="93">
        <v>0.2</v>
      </c>
      <c r="BF156" s="93"/>
      <c r="BG156" s="93"/>
      <c r="BH156" s="93">
        <f t="shared" si="59"/>
        <v>0.2</v>
      </c>
      <c r="BI156" s="95" t="s">
        <v>589</v>
      </c>
      <c r="BJ156" s="95" t="s">
        <v>589</v>
      </c>
      <c r="BK156" s="95">
        <v>4.9000000000000004</v>
      </c>
      <c r="BL156" s="118" t="s">
        <v>166</v>
      </c>
      <c r="BM156" s="93">
        <v>0.5</v>
      </c>
      <c r="BN156" s="93"/>
      <c r="BO156" s="93"/>
      <c r="BP156" s="93">
        <f t="shared" si="60"/>
        <v>5.4</v>
      </c>
      <c r="BQ156" s="93">
        <f t="shared" si="61"/>
        <v>12</v>
      </c>
      <c r="BR156" s="93">
        <f t="shared" si="62"/>
        <v>83.946278181818201</v>
      </c>
      <c r="BS156" s="93">
        <f t="shared" si="65"/>
        <v>4</v>
      </c>
      <c r="BT156" s="93">
        <f t="shared" si="66"/>
        <v>1</v>
      </c>
      <c r="BU156" s="93">
        <f t="shared" si="64"/>
        <v>2</v>
      </c>
    </row>
    <row r="157" spans="1:73" ht="14">
      <c r="A157" s="82" t="s">
        <v>534</v>
      </c>
      <c r="B157" s="82" t="s">
        <v>590</v>
      </c>
      <c r="C157" s="80" t="s">
        <v>591</v>
      </c>
      <c r="D157" s="81">
        <v>5.4809999999999999</v>
      </c>
      <c r="E157" s="81" t="s">
        <v>108</v>
      </c>
      <c r="F157" s="81">
        <v>0.5</v>
      </c>
      <c r="G157" s="92"/>
      <c r="H157" s="93"/>
      <c r="I157" s="93"/>
      <c r="J157" s="93"/>
      <c r="K157" s="93"/>
      <c r="L157" s="93"/>
      <c r="M157" s="93"/>
      <c r="N157" s="93"/>
      <c r="O157" s="93">
        <f t="shared" si="63"/>
        <v>0.5</v>
      </c>
      <c r="P157" s="93">
        <f t="shared" si="49"/>
        <v>5.9809999999999999</v>
      </c>
      <c r="Q157" s="99" t="s">
        <v>91</v>
      </c>
      <c r="R157" s="93">
        <v>2.8350900000000001</v>
      </c>
      <c r="S157" s="100">
        <f t="shared" si="50"/>
        <v>47.010539999999999</v>
      </c>
      <c r="T157" s="99">
        <v>63</v>
      </c>
      <c r="U157" s="105">
        <f t="shared" si="47"/>
        <v>3.15</v>
      </c>
      <c r="V157" s="93"/>
      <c r="W157" s="93"/>
      <c r="X157" s="93">
        <f t="shared" si="51"/>
        <v>3.15</v>
      </c>
      <c r="Y157" s="93"/>
      <c r="Z157" s="93"/>
      <c r="AA157" s="92">
        <v>3.3</v>
      </c>
      <c r="AB157" s="22">
        <f t="shared" si="48"/>
        <v>1.66</v>
      </c>
      <c r="AC157" s="93"/>
      <c r="AD157" s="93"/>
      <c r="AE157" s="93">
        <f t="shared" si="52"/>
        <v>1.66</v>
      </c>
      <c r="AF157" s="92">
        <v>2</v>
      </c>
      <c r="AG157" s="92">
        <v>23</v>
      </c>
      <c r="AH157" s="92">
        <v>0</v>
      </c>
      <c r="AI157" s="93">
        <f t="shared" si="46"/>
        <v>0.173913043478261</v>
      </c>
      <c r="AJ157" s="93">
        <v>0</v>
      </c>
      <c r="AK157" s="93">
        <v>11.5</v>
      </c>
      <c r="AL157" s="93">
        <f t="shared" si="53"/>
        <v>11.5</v>
      </c>
      <c r="AM157" s="93">
        <f t="shared" si="54"/>
        <v>0.23</v>
      </c>
      <c r="AN157" s="93"/>
      <c r="AO157" s="93"/>
      <c r="AP157" s="93">
        <f t="shared" si="55"/>
        <v>0.23</v>
      </c>
      <c r="AQ157" s="93"/>
      <c r="AR157" s="93"/>
      <c r="AS157" s="22">
        <f t="shared" si="56"/>
        <v>0.40391304347826101</v>
      </c>
      <c r="AT157" s="3" t="s">
        <v>592</v>
      </c>
      <c r="AU157" s="93">
        <v>2</v>
      </c>
      <c r="AV157" s="92"/>
      <c r="AW157" s="93"/>
      <c r="AX157" s="93">
        <f t="shared" si="57"/>
        <v>2</v>
      </c>
      <c r="AY157" s="92"/>
      <c r="AZ157" s="93"/>
      <c r="BA157" s="93"/>
      <c r="BB157" s="93"/>
      <c r="BC157" s="93">
        <f t="shared" si="58"/>
        <v>2</v>
      </c>
      <c r="BD157" s="93"/>
      <c r="BE157" s="93"/>
      <c r="BF157" s="93"/>
      <c r="BG157" s="93"/>
      <c r="BH157" s="93">
        <f t="shared" si="59"/>
        <v>0</v>
      </c>
      <c r="BI157" s="95"/>
      <c r="BJ157" s="95"/>
      <c r="BK157" s="95"/>
      <c r="BL157" s="118"/>
      <c r="BM157" s="93"/>
      <c r="BN157" s="93"/>
      <c r="BO157" s="93"/>
      <c r="BP157" s="93">
        <f t="shared" si="60"/>
        <v>0</v>
      </c>
      <c r="BQ157" s="93">
        <f t="shared" si="61"/>
        <v>2</v>
      </c>
      <c r="BR157" s="93">
        <f t="shared" si="62"/>
        <v>60.2054530434783</v>
      </c>
      <c r="BS157" s="93">
        <f t="shared" si="65"/>
        <v>25</v>
      </c>
      <c r="BT157" s="93">
        <f t="shared" si="66"/>
        <v>19</v>
      </c>
      <c r="BU157" s="93">
        <f t="shared" si="64"/>
        <v>210</v>
      </c>
    </row>
    <row r="158" spans="1:73" ht="14">
      <c r="A158" s="79" t="s">
        <v>534</v>
      </c>
      <c r="B158" s="79" t="s">
        <v>593</v>
      </c>
      <c r="C158" s="80" t="s">
        <v>594</v>
      </c>
      <c r="D158" s="81">
        <v>5.5220000000000002</v>
      </c>
      <c r="E158" s="81" t="s">
        <v>108</v>
      </c>
      <c r="F158" s="81">
        <v>0.5</v>
      </c>
      <c r="G158" s="92"/>
      <c r="H158" s="93"/>
      <c r="I158" s="93"/>
      <c r="J158" s="93"/>
      <c r="K158" s="93"/>
      <c r="L158" s="93"/>
      <c r="M158" s="93"/>
      <c r="N158" s="93"/>
      <c r="O158" s="93">
        <f t="shared" si="63"/>
        <v>0.5</v>
      </c>
      <c r="P158" s="93">
        <f t="shared" si="49"/>
        <v>6.0220000000000002</v>
      </c>
      <c r="Q158" s="99" t="s">
        <v>91</v>
      </c>
      <c r="R158" s="93">
        <v>3.1082000000000001</v>
      </c>
      <c r="S158" s="100">
        <f t="shared" si="50"/>
        <v>48.6492</v>
      </c>
      <c r="T158" s="99">
        <v>65</v>
      </c>
      <c r="U158" s="105">
        <f t="shared" si="47"/>
        <v>3.25</v>
      </c>
      <c r="V158" s="93"/>
      <c r="W158" s="93"/>
      <c r="X158" s="93">
        <f t="shared" si="51"/>
        <v>3.25</v>
      </c>
      <c r="Y158" s="93"/>
      <c r="Z158" s="93"/>
      <c r="AA158" s="92">
        <v>0</v>
      </c>
      <c r="AB158" s="22">
        <f t="shared" si="48"/>
        <v>1</v>
      </c>
      <c r="AC158" s="93"/>
      <c r="AD158" s="93"/>
      <c r="AE158" s="93">
        <f t="shared" si="52"/>
        <v>1</v>
      </c>
      <c r="AF158" s="92">
        <v>2</v>
      </c>
      <c r="AG158" s="92">
        <v>23</v>
      </c>
      <c r="AH158" s="92">
        <v>0</v>
      </c>
      <c r="AI158" s="93">
        <f t="shared" si="46"/>
        <v>0.173913043478261</v>
      </c>
      <c r="AJ158" s="93">
        <v>0</v>
      </c>
      <c r="AK158" s="93"/>
      <c r="AL158" s="93">
        <f t="shared" si="53"/>
        <v>0</v>
      </c>
      <c r="AM158" s="93">
        <f t="shared" si="54"/>
        <v>0</v>
      </c>
      <c r="AN158" s="93"/>
      <c r="AO158" s="93"/>
      <c r="AP158" s="93">
        <f t="shared" si="55"/>
        <v>0</v>
      </c>
      <c r="AQ158" s="111" t="s">
        <v>574</v>
      </c>
      <c r="AR158" s="111">
        <v>0</v>
      </c>
      <c r="AS158" s="22">
        <f t="shared" si="56"/>
        <v>0.173913043478261</v>
      </c>
      <c r="AT158" s="107"/>
      <c r="AU158" s="93"/>
      <c r="AV158" s="92"/>
      <c r="AW158" s="93"/>
      <c r="AX158" s="93">
        <f t="shared" si="57"/>
        <v>0</v>
      </c>
      <c r="AY158" s="92"/>
      <c r="AZ158" s="93"/>
      <c r="BA158" s="93"/>
      <c r="BB158" s="93"/>
      <c r="BC158" s="93">
        <f t="shared" si="58"/>
        <v>0</v>
      </c>
      <c r="BD158" s="93"/>
      <c r="BE158" s="93"/>
      <c r="BF158" s="93"/>
      <c r="BG158" s="93"/>
      <c r="BH158" s="93">
        <f t="shared" si="59"/>
        <v>0</v>
      </c>
      <c r="BI158" s="95"/>
      <c r="BJ158" s="95"/>
      <c r="BK158" s="95"/>
      <c r="BL158" s="118"/>
      <c r="BM158" s="93"/>
      <c r="BN158" s="93"/>
      <c r="BO158" s="93"/>
      <c r="BP158" s="93">
        <f t="shared" si="60"/>
        <v>0</v>
      </c>
      <c r="BQ158" s="93">
        <f t="shared" si="61"/>
        <v>0</v>
      </c>
      <c r="BR158" s="93">
        <f t="shared" si="62"/>
        <v>59.0951130434782</v>
      </c>
      <c r="BS158" s="93">
        <f t="shared" si="65"/>
        <v>19</v>
      </c>
      <c r="BT158" s="93">
        <f t="shared" si="66"/>
        <v>24</v>
      </c>
      <c r="BU158" s="93">
        <f t="shared" si="64"/>
        <v>245</v>
      </c>
    </row>
    <row r="159" spans="1:73" ht="14">
      <c r="A159" s="82" t="s">
        <v>534</v>
      </c>
      <c r="B159" s="82" t="s">
        <v>595</v>
      </c>
      <c r="C159" s="80" t="s">
        <v>596</v>
      </c>
      <c r="D159" s="81">
        <v>5.5650000000000004</v>
      </c>
      <c r="E159" s="81" t="s">
        <v>108</v>
      </c>
      <c r="F159" s="81">
        <v>0.5</v>
      </c>
      <c r="G159" s="92"/>
      <c r="H159" s="93"/>
      <c r="I159" s="93" t="s">
        <v>597</v>
      </c>
      <c r="J159" s="93">
        <v>0.45</v>
      </c>
      <c r="K159" s="97" t="s">
        <v>598</v>
      </c>
      <c r="L159" s="93">
        <v>0.25</v>
      </c>
      <c r="M159" s="93"/>
      <c r="N159" s="93"/>
      <c r="O159" s="93">
        <f t="shared" si="63"/>
        <v>1.2</v>
      </c>
      <c r="P159" s="93">
        <f t="shared" si="49"/>
        <v>6.7649999999999997</v>
      </c>
      <c r="Q159" s="99" t="s">
        <v>91</v>
      </c>
      <c r="R159" s="93">
        <v>3.3218200000000002</v>
      </c>
      <c r="S159" s="100">
        <f t="shared" si="50"/>
        <v>49.93092</v>
      </c>
      <c r="T159" s="99">
        <v>81.5</v>
      </c>
      <c r="U159" s="105">
        <f t="shared" si="47"/>
        <v>4.0750000000000002</v>
      </c>
      <c r="V159" s="93"/>
      <c r="W159" s="93"/>
      <c r="X159" s="93">
        <f t="shared" si="51"/>
        <v>4.0750000000000002</v>
      </c>
      <c r="Y159" s="93"/>
      <c r="Z159" s="93"/>
      <c r="AA159" s="92">
        <v>3.5</v>
      </c>
      <c r="AB159" s="22">
        <f t="shared" si="48"/>
        <v>1.7</v>
      </c>
      <c r="AC159" s="93"/>
      <c r="AD159" s="93"/>
      <c r="AE159" s="93">
        <f t="shared" si="52"/>
        <v>1.7</v>
      </c>
      <c r="AF159" s="92">
        <v>7</v>
      </c>
      <c r="AG159" s="92">
        <v>22</v>
      </c>
      <c r="AH159" s="92">
        <v>0</v>
      </c>
      <c r="AI159" s="93">
        <f t="shared" si="46"/>
        <v>0.63636363636363602</v>
      </c>
      <c r="AJ159" s="93">
        <v>0</v>
      </c>
      <c r="AK159" s="93">
        <v>219.5</v>
      </c>
      <c r="AL159" s="93">
        <f t="shared" si="53"/>
        <v>219.5</v>
      </c>
      <c r="AM159" s="93">
        <f t="shared" si="54"/>
        <v>2</v>
      </c>
      <c r="AN159" s="109" t="s">
        <v>599</v>
      </c>
      <c r="AO159" s="93">
        <v>1.25</v>
      </c>
      <c r="AP159" s="93">
        <f t="shared" si="55"/>
        <v>3.25</v>
      </c>
      <c r="AQ159" s="93" t="s">
        <v>600</v>
      </c>
      <c r="AR159" s="93">
        <v>0.2</v>
      </c>
      <c r="AS159" s="22">
        <f t="shared" si="56"/>
        <v>4.0863636363636404</v>
      </c>
      <c r="AT159" s="107"/>
      <c r="AU159" s="93"/>
      <c r="AV159" s="92"/>
      <c r="AW159" s="93"/>
      <c r="AX159" s="93">
        <f t="shared" si="57"/>
        <v>0</v>
      </c>
      <c r="AY159" s="92"/>
      <c r="AZ159" s="93"/>
      <c r="BA159" s="93"/>
      <c r="BB159" s="93"/>
      <c r="BC159" s="93">
        <f t="shared" si="58"/>
        <v>0</v>
      </c>
      <c r="BD159" s="93"/>
      <c r="BE159" s="93"/>
      <c r="BF159" s="93"/>
      <c r="BG159" s="93"/>
      <c r="BH159" s="93">
        <f t="shared" si="59"/>
        <v>0</v>
      </c>
      <c r="BI159" s="95"/>
      <c r="BJ159" s="95"/>
      <c r="BK159" s="95"/>
      <c r="BL159" s="118"/>
      <c r="BM159" s="93"/>
      <c r="BN159" s="93"/>
      <c r="BO159" s="93"/>
      <c r="BP159" s="93">
        <f t="shared" si="60"/>
        <v>0</v>
      </c>
      <c r="BQ159" s="93">
        <f t="shared" si="61"/>
        <v>0</v>
      </c>
      <c r="BR159" s="93">
        <f t="shared" si="62"/>
        <v>66.557283636363593</v>
      </c>
      <c r="BS159" s="93">
        <f t="shared" si="65"/>
        <v>15</v>
      </c>
      <c r="BT159" s="93">
        <f t="shared" si="66"/>
        <v>11</v>
      </c>
      <c r="BU159" s="93">
        <f t="shared" si="64"/>
        <v>111</v>
      </c>
    </row>
    <row r="160" spans="1:73" ht="14">
      <c r="A160" s="79" t="s">
        <v>534</v>
      </c>
      <c r="B160" s="79" t="s">
        <v>601</v>
      </c>
      <c r="C160" s="80" t="s">
        <v>602</v>
      </c>
      <c r="D160" s="81">
        <v>5.5570000000000004</v>
      </c>
      <c r="E160" s="81" t="s">
        <v>108</v>
      </c>
      <c r="F160" s="81">
        <v>0.5</v>
      </c>
      <c r="G160" s="92"/>
      <c r="H160" s="93"/>
      <c r="I160" s="93"/>
      <c r="J160" s="93"/>
      <c r="K160" s="93"/>
      <c r="L160" s="93"/>
      <c r="M160" s="93"/>
      <c r="N160" s="93"/>
      <c r="O160" s="93">
        <f t="shared" si="63"/>
        <v>0.5</v>
      </c>
      <c r="P160" s="93">
        <f t="shared" si="49"/>
        <v>6.0570000000000004</v>
      </c>
      <c r="Q160" s="99" t="s">
        <v>91</v>
      </c>
      <c r="R160" s="93">
        <v>3.4131100000000001</v>
      </c>
      <c r="S160" s="100">
        <f t="shared" si="50"/>
        <v>50.478659999999998</v>
      </c>
      <c r="T160" s="99">
        <v>71.5</v>
      </c>
      <c r="U160" s="105">
        <f t="shared" si="47"/>
        <v>3.5750000000000002</v>
      </c>
      <c r="V160" s="93"/>
      <c r="W160" s="93"/>
      <c r="X160" s="93">
        <f t="shared" si="51"/>
        <v>3.5750000000000002</v>
      </c>
      <c r="Y160" s="93"/>
      <c r="Z160" s="93"/>
      <c r="AA160" s="92">
        <v>4.05</v>
      </c>
      <c r="AB160" s="22">
        <f t="shared" si="48"/>
        <v>1.81</v>
      </c>
      <c r="AC160" s="93"/>
      <c r="AD160" s="93"/>
      <c r="AE160" s="93">
        <f t="shared" si="52"/>
        <v>1.81</v>
      </c>
      <c r="AF160" s="92">
        <v>2</v>
      </c>
      <c r="AG160" s="92">
        <v>23</v>
      </c>
      <c r="AH160" s="92">
        <v>0</v>
      </c>
      <c r="AI160" s="93">
        <f t="shared" si="46"/>
        <v>0.173913043478261</v>
      </c>
      <c r="AJ160" s="93">
        <v>0</v>
      </c>
      <c r="AK160" s="93">
        <v>253.5</v>
      </c>
      <c r="AL160" s="93">
        <f t="shared" si="53"/>
        <v>253.5</v>
      </c>
      <c r="AM160" s="93">
        <f t="shared" si="54"/>
        <v>2</v>
      </c>
      <c r="AN160" s="93"/>
      <c r="AO160" s="93"/>
      <c r="AP160" s="93">
        <f t="shared" si="55"/>
        <v>2</v>
      </c>
      <c r="AQ160" s="93"/>
      <c r="AR160" s="93"/>
      <c r="AS160" s="22">
        <f t="shared" si="56"/>
        <v>2.1739130434782599</v>
      </c>
      <c r="AT160" s="107"/>
      <c r="AU160" s="93"/>
      <c r="AV160" s="93" t="s">
        <v>603</v>
      </c>
      <c r="AW160" s="93">
        <v>0.6</v>
      </c>
      <c r="AX160" s="93">
        <f t="shared" si="57"/>
        <v>0.6</v>
      </c>
      <c r="AY160" s="92"/>
      <c r="AZ160" s="93"/>
      <c r="BA160" s="93"/>
      <c r="BB160" s="93"/>
      <c r="BC160" s="93">
        <f t="shared" si="58"/>
        <v>0.6</v>
      </c>
      <c r="BD160" s="93"/>
      <c r="BE160" s="93"/>
      <c r="BF160" s="93"/>
      <c r="BG160" s="93"/>
      <c r="BH160" s="93">
        <f t="shared" si="59"/>
        <v>0</v>
      </c>
      <c r="BI160" s="95"/>
      <c r="BJ160" s="95"/>
      <c r="BK160" s="95"/>
      <c r="BL160" s="118"/>
      <c r="BM160" s="93"/>
      <c r="BN160" s="93"/>
      <c r="BO160" s="93"/>
      <c r="BP160" s="93">
        <f t="shared" si="60"/>
        <v>0</v>
      </c>
      <c r="BQ160" s="93">
        <f t="shared" si="61"/>
        <v>0.6</v>
      </c>
      <c r="BR160" s="93">
        <f t="shared" si="62"/>
        <v>64.6945730434783</v>
      </c>
      <c r="BS160" s="93">
        <f t="shared" si="65"/>
        <v>13</v>
      </c>
      <c r="BT160" s="93">
        <f t="shared" si="66"/>
        <v>13</v>
      </c>
      <c r="BU160" s="93">
        <f t="shared" si="64"/>
        <v>126</v>
      </c>
    </row>
    <row r="161" spans="1:73" ht="14">
      <c r="A161" s="79" t="s">
        <v>534</v>
      </c>
      <c r="B161" s="79" t="s">
        <v>604</v>
      </c>
      <c r="C161" s="80" t="s">
        <v>605</v>
      </c>
      <c r="D161" s="81">
        <v>5.4939999999999998</v>
      </c>
      <c r="E161" s="81" t="s">
        <v>108</v>
      </c>
      <c r="F161" s="81">
        <v>0.5</v>
      </c>
      <c r="G161" s="92"/>
      <c r="H161" s="93"/>
      <c r="I161" s="93"/>
      <c r="J161" s="93"/>
      <c r="K161" s="93"/>
      <c r="L161" s="93"/>
      <c r="M161" s="93"/>
      <c r="N161" s="93"/>
      <c r="O161" s="93">
        <f t="shared" si="63"/>
        <v>0.5</v>
      </c>
      <c r="P161" s="93">
        <f t="shared" si="49"/>
        <v>5.9939999999999998</v>
      </c>
      <c r="Q161" s="99" t="s">
        <v>91</v>
      </c>
      <c r="R161" s="93">
        <v>3.3196699999999999</v>
      </c>
      <c r="S161" s="100">
        <f t="shared" si="50"/>
        <v>49.918019999999999</v>
      </c>
      <c r="T161" s="99">
        <v>75.5</v>
      </c>
      <c r="U161" s="105">
        <f t="shared" si="47"/>
        <v>3.7749999999999999</v>
      </c>
      <c r="V161" s="93"/>
      <c r="W161" s="93"/>
      <c r="X161" s="93">
        <f t="shared" si="51"/>
        <v>3.7749999999999999</v>
      </c>
      <c r="Y161" s="93"/>
      <c r="Z161" s="93"/>
      <c r="AA161" s="92">
        <v>4.3250000000000002</v>
      </c>
      <c r="AB161" s="22">
        <f t="shared" si="48"/>
        <v>1.865</v>
      </c>
      <c r="AC161" s="93"/>
      <c r="AD161" s="93"/>
      <c r="AE161" s="93">
        <f t="shared" si="52"/>
        <v>1.865</v>
      </c>
      <c r="AF161" s="92">
        <v>2</v>
      </c>
      <c r="AG161" s="92">
        <v>23</v>
      </c>
      <c r="AH161" s="92">
        <v>0</v>
      </c>
      <c r="AI161" s="93">
        <f t="shared" si="46"/>
        <v>0.173913043478261</v>
      </c>
      <c r="AJ161" s="93">
        <v>0</v>
      </c>
      <c r="AK161" s="93"/>
      <c r="AL161" s="93">
        <f t="shared" si="53"/>
        <v>0</v>
      </c>
      <c r="AM161" s="93">
        <f t="shared" si="54"/>
        <v>0</v>
      </c>
      <c r="AN161" s="93"/>
      <c r="AO161" s="93"/>
      <c r="AP161" s="93">
        <f t="shared" si="55"/>
        <v>0</v>
      </c>
      <c r="AQ161" s="93" t="s">
        <v>606</v>
      </c>
      <c r="AR161" s="93">
        <v>0.4</v>
      </c>
      <c r="AS161" s="22">
        <f t="shared" si="56"/>
        <v>0.573913043478261</v>
      </c>
      <c r="AT161" s="107" t="s">
        <v>607</v>
      </c>
      <c r="AU161" s="93">
        <v>0.2</v>
      </c>
      <c r="AV161" s="93"/>
      <c r="AW161" s="93"/>
      <c r="AX161" s="93">
        <f t="shared" si="57"/>
        <v>0.2</v>
      </c>
      <c r="AY161" s="92"/>
      <c r="AZ161" s="93"/>
      <c r="BA161" s="93" t="s">
        <v>608</v>
      </c>
      <c r="BB161" s="93">
        <v>0.5</v>
      </c>
      <c r="BC161" s="93">
        <f t="shared" si="58"/>
        <v>0.7</v>
      </c>
      <c r="BD161" s="93"/>
      <c r="BE161" s="93"/>
      <c r="BF161" s="93"/>
      <c r="BG161" s="93"/>
      <c r="BH161" s="93">
        <f t="shared" si="59"/>
        <v>0</v>
      </c>
      <c r="BI161" s="95" t="s">
        <v>135</v>
      </c>
      <c r="BJ161" s="95" t="s">
        <v>135</v>
      </c>
      <c r="BK161" s="95">
        <v>1</v>
      </c>
      <c r="BL161" s="118"/>
      <c r="BM161" s="93"/>
      <c r="BN161" s="93"/>
      <c r="BO161" s="93"/>
      <c r="BP161" s="93">
        <f t="shared" si="60"/>
        <v>1</v>
      </c>
      <c r="BQ161" s="93">
        <f t="shared" si="61"/>
        <v>1.7</v>
      </c>
      <c r="BR161" s="93">
        <f t="shared" si="62"/>
        <v>63.825933043478301</v>
      </c>
      <c r="BS161" s="93">
        <f t="shared" si="65"/>
        <v>16</v>
      </c>
      <c r="BT161" s="93">
        <f t="shared" si="66"/>
        <v>14</v>
      </c>
      <c r="BU161" s="93">
        <f t="shared" si="64"/>
        <v>135</v>
      </c>
    </row>
    <row r="162" spans="1:73" ht="14">
      <c r="A162" s="82" t="s">
        <v>534</v>
      </c>
      <c r="B162" s="82" t="s">
        <v>609</v>
      </c>
      <c r="C162" s="80" t="s">
        <v>610</v>
      </c>
      <c r="D162" s="81">
        <v>5.7060000000000004</v>
      </c>
      <c r="E162" s="81" t="s">
        <v>108</v>
      </c>
      <c r="F162" s="81">
        <v>0.5</v>
      </c>
      <c r="G162" s="92"/>
      <c r="H162" s="93"/>
      <c r="I162" s="95" t="s">
        <v>611</v>
      </c>
      <c r="J162" s="93">
        <v>0.5</v>
      </c>
      <c r="K162" s="93"/>
      <c r="L162" s="93"/>
      <c r="M162" s="93"/>
      <c r="N162" s="93"/>
      <c r="O162" s="93">
        <f t="shared" si="63"/>
        <v>1</v>
      </c>
      <c r="P162" s="93">
        <f t="shared" si="49"/>
        <v>6.7060000000000004</v>
      </c>
      <c r="Q162" s="99" t="s">
        <v>91</v>
      </c>
      <c r="R162" s="93">
        <v>4.0661500000000004</v>
      </c>
      <c r="S162" s="100">
        <f t="shared" si="50"/>
        <v>54.396900000000002</v>
      </c>
      <c r="T162" s="99">
        <v>77</v>
      </c>
      <c r="U162" s="105">
        <f t="shared" si="47"/>
        <v>3.85</v>
      </c>
      <c r="V162" s="95" t="s">
        <v>612</v>
      </c>
      <c r="W162" s="93">
        <v>0.5</v>
      </c>
      <c r="X162" s="93">
        <f t="shared" si="51"/>
        <v>4.3499999999999996</v>
      </c>
      <c r="Y162" s="93"/>
      <c r="Z162" s="93"/>
      <c r="AA162" s="92">
        <v>4.5</v>
      </c>
      <c r="AB162" s="22">
        <f t="shared" si="48"/>
        <v>1.9</v>
      </c>
      <c r="AC162" s="93"/>
      <c r="AD162" s="93"/>
      <c r="AE162" s="93">
        <f t="shared" si="52"/>
        <v>1.9</v>
      </c>
      <c r="AF162" s="92">
        <v>3</v>
      </c>
      <c r="AG162" s="92">
        <v>23</v>
      </c>
      <c r="AH162" s="92">
        <v>0</v>
      </c>
      <c r="AI162" s="93">
        <f t="shared" si="46"/>
        <v>0.26086956521739102</v>
      </c>
      <c r="AJ162" s="93">
        <v>0</v>
      </c>
      <c r="AK162" s="93">
        <v>48</v>
      </c>
      <c r="AL162" s="93">
        <f t="shared" si="53"/>
        <v>48</v>
      </c>
      <c r="AM162" s="93">
        <f t="shared" si="54"/>
        <v>0.96</v>
      </c>
      <c r="AN162" s="93"/>
      <c r="AO162" s="93"/>
      <c r="AP162" s="93">
        <f t="shared" si="55"/>
        <v>0.96</v>
      </c>
      <c r="AQ162" s="93" t="s">
        <v>544</v>
      </c>
      <c r="AR162" s="93">
        <v>0.3</v>
      </c>
      <c r="AS162" s="22">
        <f t="shared" si="56"/>
        <v>1.52086956521739</v>
      </c>
      <c r="AT162" s="107" t="s">
        <v>613</v>
      </c>
      <c r="AU162" s="93">
        <v>5.76</v>
      </c>
      <c r="AV162" s="93" t="s">
        <v>143</v>
      </c>
      <c r="AW162" s="93">
        <v>0.4</v>
      </c>
      <c r="AX162" s="93">
        <f t="shared" si="57"/>
        <v>6.16</v>
      </c>
      <c r="AY162" s="92"/>
      <c r="AZ162" s="93"/>
      <c r="BA162" s="93"/>
      <c r="BB162" s="93"/>
      <c r="BC162" s="93">
        <f t="shared" si="58"/>
        <v>6.16</v>
      </c>
      <c r="BD162" s="93"/>
      <c r="BE162" s="93"/>
      <c r="BF162" s="93"/>
      <c r="BG162" s="93"/>
      <c r="BH162" s="93">
        <f t="shared" si="59"/>
        <v>0</v>
      </c>
      <c r="BI162" s="95" t="s">
        <v>614</v>
      </c>
      <c r="BJ162" s="95" t="s">
        <v>614</v>
      </c>
      <c r="BK162" s="95">
        <v>3.5</v>
      </c>
      <c r="BL162" s="118" t="s">
        <v>615</v>
      </c>
      <c r="BM162" s="93">
        <v>1</v>
      </c>
      <c r="BN162" s="93"/>
      <c r="BO162" s="93"/>
      <c r="BP162" s="93">
        <f t="shared" si="60"/>
        <v>4.5</v>
      </c>
      <c r="BQ162" s="93">
        <f t="shared" si="61"/>
        <v>10.66</v>
      </c>
      <c r="BR162" s="93">
        <f t="shared" si="62"/>
        <v>79.533769565217398</v>
      </c>
      <c r="BS162" s="93">
        <f t="shared" si="65"/>
        <v>1</v>
      </c>
      <c r="BT162" s="93">
        <f t="shared" si="66"/>
        <v>3</v>
      </c>
      <c r="BU162" s="93">
        <f t="shared" si="64"/>
        <v>19</v>
      </c>
    </row>
    <row r="163" spans="1:73" ht="14">
      <c r="A163" s="79" t="s">
        <v>534</v>
      </c>
      <c r="B163" s="79" t="s">
        <v>616</v>
      </c>
      <c r="C163" s="80" t="s">
        <v>617</v>
      </c>
      <c r="D163" s="81">
        <v>5.43</v>
      </c>
      <c r="E163" s="81" t="s">
        <v>108</v>
      </c>
      <c r="F163" s="81">
        <v>0.5</v>
      </c>
      <c r="G163" s="92"/>
      <c r="H163" s="93"/>
      <c r="I163" s="93"/>
      <c r="J163" s="93"/>
      <c r="K163" s="93"/>
      <c r="L163" s="93"/>
      <c r="M163" s="93"/>
      <c r="N163" s="93"/>
      <c r="O163" s="93">
        <f t="shared" si="63"/>
        <v>0.5</v>
      </c>
      <c r="P163" s="93">
        <f t="shared" si="49"/>
        <v>5.93</v>
      </c>
      <c r="Q163" s="99" t="s">
        <v>91</v>
      </c>
      <c r="R163" s="93">
        <v>3.01091</v>
      </c>
      <c r="S163" s="100">
        <f t="shared" si="50"/>
        <v>48.065460000000002</v>
      </c>
      <c r="T163" s="99">
        <v>62.5</v>
      </c>
      <c r="U163" s="105">
        <f t="shared" si="47"/>
        <v>3.125</v>
      </c>
      <c r="V163" s="93"/>
      <c r="W163" s="93"/>
      <c r="X163" s="93">
        <f t="shared" si="51"/>
        <v>3.125</v>
      </c>
      <c r="Y163" s="93"/>
      <c r="Z163" s="93"/>
      <c r="AA163" s="92">
        <v>3.8</v>
      </c>
      <c r="AB163" s="22">
        <f t="shared" si="48"/>
        <v>1.76</v>
      </c>
      <c r="AC163" s="93"/>
      <c r="AD163" s="93"/>
      <c r="AE163" s="93">
        <f t="shared" si="52"/>
        <v>1.76</v>
      </c>
      <c r="AF163" s="92">
        <v>3</v>
      </c>
      <c r="AG163" s="92">
        <v>23</v>
      </c>
      <c r="AH163" s="92">
        <v>0</v>
      </c>
      <c r="AI163" s="93">
        <f t="shared" si="46"/>
        <v>0.26086956521739102</v>
      </c>
      <c r="AJ163" s="93">
        <v>0</v>
      </c>
      <c r="AK163" s="93"/>
      <c r="AL163" s="93">
        <f t="shared" si="53"/>
        <v>0</v>
      </c>
      <c r="AM163" s="93">
        <f t="shared" si="54"/>
        <v>0</v>
      </c>
      <c r="AN163" s="93"/>
      <c r="AO163" s="93"/>
      <c r="AP163" s="93">
        <f t="shared" si="55"/>
        <v>0</v>
      </c>
      <c r="AQ163" s="93"/>
      <c r="AR163" s="93"/>
      <c r="AS163" s="22">
        <f t="shared" si="56"/>
        <v>0.26086956521739102</v>
      </c>
      <c r="AT163" s="107"/>
      <c r="AU163" s="93"/>
      <c r="AV163" s="93"/>
      <c r="AW163" s="93"/>
      <c r="AX163" s="93">
        <f t="shared" si="57"/>
        <v>0</v>
      </c>
      <c r="AY163" s="92"/>
      <c r="AZ163" s="93"/>
      <c r="BA163" s="93"/>
      <c r="BB163" s="93"/>
      <c r="BC163" s="93">
        <f t="shared" si="58"/>
        <v>0</v>
      </c>
      <c r="BD163" s="93"/>
      <c r="BE163" s="93"/>
      <c r="BF163" s="93"/>
      <c r="BG163" s="93"/>
      <c r="BH163" s="93">
        <f t="shared" si="59"/>
        <v>0</v>
      </c>
      <c r="BI163" s="95"/>
      <c r="BJ163" s="95"/>
      <c r="BK163" s="95"/>
      <c r="BL163" s="118"/>
      <c r="BM163" s="93"/>
      <c r="BN163" s="93"/>
      <c r="BO163" s="93"/>
      <c r="BP163" s="93">
        <f t="shared" si="60"/>
        <v>0</v>
      </c>
      <c r="BQ163" s="93">
        <f t="shared" si="61"/>
        <v>0</v>
      </c>
      <c r="BR163" s="93">
        <f t="shared" si="62"/>
        <v>59.141329565217397</v>
      </c>
      <c r="BS163" s="93">
        <f t="shared" si="65"/>
        <v>22</v>
      </c>
      <c r="BT163" s="93">
        <f t="shared" si="66"/>
        <v>23</v>
      </c>
      <c r="BU163" s="93">
        <f t="shared" si="64"/>
        <v>242</v>
      </c>
    </row>
    <row r="164" spans="1:73" ht="14">
      <c r="A164" s="79" t="s">
        <v>534</v>
      </c>
      <c r="B164" s="79" t="s">
        <v>618</v>
      </c>
      <c r="C164" s="80" t="s">
        <v>619</v>
      </c>
      <c r="D164" s="81">
        <v>5.46</v>
      </c>
      <c r="E164" s="81" t="s">
        <v>108</v>
      </c>
      <c r="F164" s="81">
        <v>0.5</v>
      </c>
      <c r="G164" s="92"/>
      <c r="H164" s="93"/>
      <c r="I164" s="93"/>
      <c r="J164" s="93"/>
      <c r="K164" s="93"/>
      <c r="L164" s="93"/>
      <c r="M164" s="93"/>
      <c r="N164" s="93"/>
      <c r="O164" s="93">
        <f t="shared" si="63"/>
        <v>0.5</v>
      </c>
      <c r="P164" s="93">
        <f t="shared" si="49"/>
        <v>5.96</v>
      </c>
      <c r="Q164" s="99" t="s">
        <v>91</v>
      </c>
      <c r="R164" s="93">
        <v>2.8745500000000002</v>
      </c>
      <c r="S164" s="100">
        <f t="shared" si="50"/>
        <v>47.247300000000003</v>
      </c>
      <c r="T164" s="99">
        <v>65</v>
      </c>
      <c r="U164" s="105">
        <f t="shared" si="47"/>
        <v>3.25</v>
      </c>
      <c r="V164" s="93"/>
      <c r="W164" s="93"/>
      <c r="X164" s="93">
        <f t="shared" si="51"/>
        <v>3.25</v>
      </c>
      <c r="Y164" s="93"/>
      <c r="Z164" s="93"/>
      <c r="AA164" s="92">
        <v>3.45</v>
      </c>
      <c r="AB164" s="22">
        <f t="shared" si="48"/>
        <v>1.69</v>
      </c>
      <c r="AC164" s="93"/>
      <c r="AD164" s="93"/>
      <c r="AE164" s="93">
        <f t="shared" si="52"/>
        <v>1.69</v>
      </c>
      <c r="AF164" s="92">
        <v>5</v>
      </c>
      <c r="AG164" s="92">
        <v>23</v>
      </c>
      <c r="AH164" s="92">
        <v>0</v>
      </c>
      <c r="AI164" s="93">
        <f t="shared" si="46"/>
        <v>0.434782608695652</v>
      </c>
      <c r="AJ164" s="93">
        <v>0</v>
      </c>
      <c r="AK164" s="93"/>
      <c r="AL164" s="93">
        <f t="shared" si="53"/>
        <v>0</v>
      </c>
      <c r="AM164" s="93">
        <f t="shared" si="54"/>
        <v>0</v>
      </c>
      <c r="AN164" s="93"/>
      <c r="AO164" s="93"/>
      <c r="AP164" s="93">
        <f t="shared" si="55"/>
        <v>0</v>
      </c>
      <c r="AQ164" s="93"/>
      <c r="AR164" s="93"/>
      <c r="AS164" s="22">
        <f t="shared" si="56"/>
        <v>0.434782608695652</v>
      </c>
      <c r="AT164" s="107"/>
      <c r="AU164" s="93"/>
      <c r="AV164" s="92"/>
      <c r="AW164" s="93"/>
      <c r="AX164" s="93">
        <f t="shared" si="57"/>
        <v>0</v>
      </c>
      <c r="AY164" s="92"/>
      <c r="AZ164" s="93"/>
      <c r="BA164" s="93"/>
      <c r="BB164" s="93"/>
      <c r="BC164" s="93">
        <f t="shared" si="58"/>
        <v>0</v>
      </c>
      <c r="BD164" s="93"/>
      <c r="BE164" s="93"/>
      <c r="BF164" s="93"/>
      <c r="BG164" s="93"/>
      <c r="BH164" s="93">
        <f t="shared" si="59"/>
        <v>0</v>
      </c>
      <c r="BI164" s="95"/>
      <c r="BJ164" s="95"/>
      <c r="BK164" s="95"/>
      <c r="BL164" s="118"/>
      <c r="BM164" s="93"/>
      <c r="BN164" s="93"/>
      <c r="BO164" s="93"/>
      <c r="BP164" s="93">
        <f t="shared" si="60"/>
        <v>0</v>
      </c>
      <c r="BQ164" s="93">
        <f t="shared" si="61"/>
        <v>0</v>
      </c>
      <c r="BR164" s="93">
        <f t="shared" si="62"/>
        <v>58.5820826086957</v>
      </c>
      <c r="BS164" s="93">
        <f t="shared" si="65"/>
        <v>24</v>
      </c>
      <c r="BT164" s="93">
        <f t="shared" si="66"/>
        <v>26</v>
      </c>
      <c r="BU164" s="93">
        <f t="shared" si="64"/>
        <v>258</v>
      </c>
    </row>
    <row r="165" spans="1:73" ht="14">
      <c r="A165" s="82" t="s">
        <v>534</v>
      </c>
      <c r="B165" s="82" t="s">
        <v>620</v>
      </c>
      <c r="C165" s="80" t="s">
        <v>621</v>
      </c>
      <c r="D165" s="81">
        <v>5.484</v>
      </c>
      <c r="E165" s="81" t="s">
        <v>108</v>
      </c>
      <c r="F165" s="81">
        <v>0.5</v>
      </c>
      <c r="G165" s="92"/>
      <c r="H165" s="93"/>
      <c r="I165" s="95" t="s">
        <v>140</v>
      </c>
      <c r="J165" s="93">
        <v>0.2</v>
      </c>
      <c r="K165" s="93"/>
      <c r="L165" s="93"/>
      <c r="M165" s="93"/>
      <c r="N165" s="93"/>
      <c r="O165" s="93">
        <f t="shared" si="63"/>
        <v>0.7</v>
      </c>
      <c r="P165" s="93">
        <f t="shared" si="49"/>
        <v>6.1840000000000002</v>
      </c>
      <c r="Q165" s="99" t="s">
        <v>91</v>
      </c>
      <c r="R165" s="93">
        <v>4.0389799999999996</v>
      </c>
      <c r="S165" s="100">
        <f t="shared" si="50"/>
        <v>54.233879999999999</v>
      </c>
      <c r="T165" s="99">
        <v>82.5</v>
      </c>
      <c r="U165" s="105">
        <f t="shared" si="47"/>
        <v>4.125</v>
      </c>
      <c r="V165" s="93"/>
      <c r="W165" s="93"/>
      <c r="X165" s="93">
        <f t="shared" si="51"/>
        <v>4.125</v>
      </c>
      <c r="Y165" s="93"/>
      <c r="Z165" s="93"/>
      <c r="AA165" s="92">
        <v>4.5</v>
      </c>
      <c r="AB165" s="22">
        <f t="shared" si="48"/>
        <v>1.9</v>
      </c>
      <c r="AC165" s="93"/>
      <c r="AD165" s="93"/>
      <c r="AE165" s="93">
        <f t="shared" si="52"/>
        <v>1.9</v>
      </c>
      <c r="AF165" s="92">
        <v>13</v>
      </c>
      <c r="AG165" s="92">
        <v>22</v>
      </c>
      <c r="AH165" s="92">
        <v>0</v>
      </c>
      <c r="AI165" s="93">
        <f t="shared" si="46"/>
        <v>1.1818181818181801</v>
      </c>
      <c r="AJ165" s="93">
        <v>0</v>
      </c>
      <c r="AK165" s="93">
        <v>76</v>
      </c>
      <c r="AL165" s="93">
        <f t="shared" si="53"/>
        <v>76</v>
      </c>
      <c r="AM165" s="93">
        <f t="shared" si="54"/>
        <v>1.52</v>
      </c>
      <c r="AN165" s="109" t="s">
        <v>622</v>
      </c>
      <c r="AO165" s="93">
        <v>0.75</v>
      </c>
      <c r="AP165" s="93">
        <f t="shared" si="55"/>
        <v>2.27</v>
      </c>
      <c r="AQ165" s="111"/>
      <c r="AR165" s="93"/>
      <c r="AS165" s="22">
        <f t="shared" si="56"/>
        <v>3.4518181818181799</v>
      </c>
      <c r="AT165" s="3" t="s">
        <v>623</v>
      </c>
      <c r="AU165" s="93">
        <v>11.6</v>
      </c>
      <c r="AV165" s="92"/>
      <c r="AW165" s="93"/>
      <c r="AX165" s="93">
        <f t="shared" si="57"/>
        <v>11.6</v>
      </c>
      <c r="AY165" s="92"/>
      <c r="AZ165" s="93"/>
      <c r="BA165" s="111"/>
      <c r="BB165" s="93"/>
      <c r="BC165" s="93">
        <f t="shared" si="58"/>
        <v>11.6</v>
      </c>
      <c r="BD165" s="93"/>
      <c r="BE165" s="93"/>
      <c r="BF165" s="93"/>
      <c r="BG165" s="93"/>
      <c r="BH165" s="93">
        <f t="shared" si="59"/>
        <v>0</v>
      </c>
      <c r="BI165" s="95"/>
      <c r="BJ165" s="95"/>
      <c r="BK165" s="95"/>
      <c r="BL165" s="118" t="s">
        <v>131</v>
      </c>
      <c r="BM165" s="93">
        <v>0.2</v>
      </c>
      <c r="BN165" s="93"/>
      <c r="BO165" s="93"/>
      <c r="BP165" s="93">
        <f t="shared" si="60"/>
        <v>0.2</v>
      </c>
      <c r="BQ165" s="93">
        <f t="shared" si="61"/>
        <v>11.8</v>
      </c>
      <c r="BR165" s="93">
        <f t="shared" si="62"/>
        <v>81.694698181818197</v>
      </c>
      <c r="BS165" s="93">
        <f t="shared" si="65"/>
        <v>3</v>
      </c>
      <c r="BT165" s="93">
        <f t="shared" si="66"/>
        <v>2</v>
      </c>
      <c r="BU165" s="93">
        <f t="shared" si="64"/>
        <v>8</v>
      </c>
    </row>
    <row r="166" spans="1:73" ht="14">
      <c r="A166" s="79" t="s">
        <v>534</v>
      </c>
      <c r="B166" s="79" t="s">
        <v>624</v>
      </c>
      <c r="C166" s="80" t="s">
        <v>625</v>
      </c>
      <c r="D166" s="81">
        <v>5.4880000000000004</v>
      </c>
      <c r="E166" s="81" t="s">
        <v>108</v>
      </c>
      <c r="F166" s="81">
        <v>0.5</v>
      </c>
      <c r="G166" s="92"/>
      <c r="H166" s="93"/>
      <c r="I166" s="93"/>
      <c r="J166" s="93"/>
      <c r="K166" s="93"/>
      <c r="L166" s="93"/>
      <c r="M166" s="93"/>
      <c r="N166" s="93"/>
      <c r="O166" s="93">
        <f t="shared" si="63"/>
        <v>0.5</v>
      </c>
      <c r="P166" s="93">
        <f t="shared" si="49"/>
        <v>5.9880000000000004</v>
      </c>
      <c r="Q166" s="99" t="s">
        <v>91</v>
      </c>
      <c r="R166" s="93">
        <v>3.15455</v>
      </c>
      <c r="S166" s="100">
        <f t="shared" si="50"/>
        <v>48.927300000000002</v>
      </c>
      <c r="T166" s="99">
        <v>60</v>
      </c>
      <c r="U166" s="105">
        <f t="shared" si="47"/>
        <v>3</v>
      </c>
      <c r="V166" s="93"/>
      <c r="W166" s="93"/>
      <c r="X166" s="93">
        <f t="shared" si="51"/>
        <v>3</v>
      </c>
      <c r="Y166" s="93"/>
      <c r="Z166" s="93"/>
      <c r="AA166" s="92">
        <v>4.5</v>
      </c>
      <c r="AB166" s="22">
        <f t="shared" si="48"/>
        <v>1.9</v>
      </c>
      <c r="AC166" s="93"/>
      <c r="AD166" s="93"/>
      <c r="AE166" s="93">
        <f t="shared" si="52"/>
        <v>1.9</v>
      </c>
      <c r="AF166" s="92">
        <v>4</v>
      </c>
      <c r="AG166" s="92">
        <v>23</v>
      </c>
      <c r="AH166" s="92">
        <v>0</v>
      </c>
      <c r="AI166" s="93">
        <f t="shared" si="46"/>
        <v>0.34782608695652201</v>
      </c>
      <c r="AJ166" s="93">
        <v>0</v>
      </c>
      <c r="AK166" s="93"/>
      <c r="AL166" s="93">
        <f t="shared" si="53"/>
        <v>0</v>
      </c>
      <c r="AM166" s="93">
        <f t="shared" si="54"/>
        <v>0</v>
      </c>
      <c r="AN166" s="93"/>
      <c r="AO166" s="93"/>
      <c r="AP166" s="93">
        <f t="shared" si="55"/>
        <v>0</v>
      </c>
      <c r="AQ166" s="93"/>
      <c r="AR166" s="93"/>
      <c r="AS166" s="22">
        <f t="shared" si="56"/>
        <v>0.34782608695652201</v>
      </c>
      <c r="AT166" s="107"/>
      <c r="AU166" s="93"/>
      <c r="AV166" s="92"/>
      <c r="AW166" s="93"/>
      <c r="AX166" s="93">
        <f t="shared" si="57"/>
        <v>0</v>
      </c>
      <c r="AY166" s="92"/>
      <c r="AZ166" s="93"/>
      <c r="BA166" s="93"/>
      <c r="BB166" s="93"/>
      <c r="BC166" s="93">
        <f t="shared" si="58"/>
        <v>0</v>
      </c>
      <c r="BD166" s="93"/>
      <c r="BE166" s="93"/>
      <c r="BF166" s="93"/>
      <c r="BG166" s="93"/>
      <c r="BH166" s="93">
        <f t="shared" si="59"/>
        <v>0</v>
      </c>
      <c r="BI166" s="95"/>
      <c r="BJ166" s="95"/>
      <c r="BK166" s="95"/>
      <c r="BL166" s="118"/>
      <c r="BM166" s="93"/>
      <c r="BN166" s="93"/>
      <c r="BO166" s="93"/>
      <c r="BP166" s="93">
        <f t="shared" si="60"/>
        <v>0</v>
      </c>
      <c r="BQ166" s="93">
        <f t="shared" si="61"/>
        <v>0</v>
      </c>
      <c r="BR166" s="93">
        <f t="shared" si="62"/>
        <v>60.163126086956503</v>
      </c>
      <c r="BS166" s="93">
        <f t="shared" si="65"/>
        <v>18</v>
      </c>
      <c r="BT166" s="93">
        <f t="shared" si="66"/>
        <v>20</v>
      </c>
      <c r="BU166" s="93">
        <f t="shared" si="64"/>
        <v>211</v>
      </c>
    </row>
    <row r="167" spans="1:73" ht="14">
      <c r="A167" s="82" t="s">
        <v>534</v>
      </c>
      <c r="B167" s="82" t="s">
        <v>626</v>
      </c>
      <c r="C167" s="80" t="s">
        <v>627</v>
      </c>
      <c r="D167" s="81">
        <v>5.4379999999999997</v>
      </c>
      <c r="E167" s="81" t="s">
        <v>108</v>
      </c>
      <c r="F167" s="81">
        <v>0.5</v>
      </c>
      <c r="G167" s="92"/>
      <c r="H167" s="93"/>
      <c r="I167" s="93" t="s">
        <v>140</v>
      </c>
      <c r="J167" s="93">
        <v>0.2</v>
      </c>
      <c r="K167" s="93"/>
      <c r="L167" s="93"/>
      <c r="M167" s="93"/>
      <c r="N167" s="93"/>
      <c r="O167" s="93">
        <f t="shared" si="63"/>
        <v>0.7</v>
      </c>
      <c r="P167" s="93">
        <f t="shared" si="49"/>
        <v>6.1379999999999999</v>
      </c>
      <c r="Q167" s="99" t="s">
        <v>91</v>
      </c>
      <c r="R167" s="93">
        <v>3.4745499999999998</v>
      </c>
      <c r="S167" s="100">
        <f t="shared" si="50"/>
        <v>50.847299999999997</v>
      </c>
      <c r="T167" s="99">
        <v>81.5</v>
      </c>
      <c r="U167" s="105">
        <f t="shared" si="47"/>
        <v>4.0750000000000002</v>
      </c>
      <c r="V167" s="93"/>
      <c r="W167" s="93"/>
      <c r="X167" s="93">
        <f t="shared" si="51"/>
        <v>4.0750000000000002</v>
      </c>
      <c r="Y167" s="93"/>
      <c r="Z167" s="93"/>
      <c r="AA167" s="92">
        <v>3.85</v>
      </c>
      <c r="AB167" s="22">
        <f t="shared" si="48"/>
        <v>1.77</v>
      </c>
      <c r="AC167" s="93"/>
      <c r="AD167" s="93"/>
      <c r="AE167" s="93">
        <f t="shared" si="52"/>
        <v>1.77</v>
      </c>
      <c r="AF167" s="92">
        <v>7</v>
      </c>
      <c r="AG167" s="92">
        <v>22</v>
      </c>
      <c r="AH167" s="92">
        <v>0</v>
      </c>
      <c r="AI167" s="93">
        <f t="shared" si="46"/>
        <v>0.63636363636363602</v>
      </c>
      <c r="AJ167" s="93">
        <v>0</v>
      </c>
      <c r="AK167" s="93">
        <v>75</v>
      </c>
      <c r="AL167" s="93">
        <f t="shared" si="53"/>
        <v>75</v>
      </c>
      <c r="AM167" s="93">
        <f t="shared" si="54"/>
        <v>1.5</v>
      </c>
      <c r="AN167" s="109" t="s">
        <v>628</v>
      </c>
      <c r="AO167" s="93">
        <v>0.75</v>
      </c>
      <c r="AP167" s="93">
        <f t="shared" si="55"/>
        <v>2.25</v>
      </c>
      <c r="AQ167" s="93" t="s">
        <v>629</v>
      </c>
      <c r="AR167" s="93">
        <v>0.5</v>
      </c>
      <c r="AS167" s="22">
        <f t="shared" si="56"/>
        <v>3.3863636363636398</v>
      </c>
      <c r="AT167" s="107"/>
      <c r="AU167" s="93"/>
      <c r="AV167" s="92"/>
      <c r="AW167" s="93"/>
      <c r="AX167" s="93">
        <f t="shared" si="57"/>
        <v>0</v>
      </c>
      <c r="AY167" s="92"/>
      <c r="AZ167" s="93"/>
      <c r="BA167" s="93"/>
      <c r="BB167" s="93"/>
      <c r="BC167" s="93">
        <f t="shared" si="58"/>
        <v>0</v>
      </c>
      <c r="BD167" s="93"/>
      <c r="BE167" s="93"/>
      <c r="BF167" s="93"/>
      <c r="BG167" s="93"/>
      <c r="BH167" s="93">
        <f t="shared" si="59"/>
        <v>0</v>
      </c>
      <c r="BI167" s="95"/>
      <c r="BJ167" s="95"/>
      <c r="BK167" s="95"/>
      <c r="BL167" s="118"/>
      <c r="BM167" s="93"/>
      <c r="BN167" s="93"/>
      <c r="BO167" s="93"/>
      <c r="BP167" s="93">
        <f t="shared" si="60"/>
        <v>0</v>
      </c>
      <c r="BQ167" s="93">
        <f t="shared" si="61"/>
        <v>0</v>
      </c>
      <c r="BR167" s="93">
        <f t="shared" si="62"/>
        <v>66.216663636363606</v>
      </c>
      <c r="BS167" s="93">
        <f t="shared" si="65"/>
        <v>11</v>
      </c>
      <c r="BT167" s="93">
        <f t="shared" si="66"/>
        <v>12</v>
      </c>
      <c r="BU167" s="93">
        <f t="shared" si="64"/>
        <v>114</v>
      </c>
    </row>
    <row r="168" spans="1:73" ht="14">
      <c r="A168" s="79" t="s">
        <v>534</v>
      </c>
      <c r="B168" s="79" t="s">
        <v>630</v>
      </c>
      <c r="C168" s="80" t="s">
        <v>631</v>
      </c>
      <c r="D168" s="81">
        <v>5.415</v>
      </c>
      <c r="E168" s="81" t="s">
        <v>108</v>
      </c>
      <c r="F168" s="81">
        <v>0.5</v>
      </c>
      <c r="G168" s="92"/>
      <c r="H168" s="93"/>
      <c r="I168" s="93"/>
      <c r="J168" s="93"/>
      <c r="K168" s="93"/>
      <c r="L168" s="93"/>
      <c r="M168" s="93"/>
      <c r="N168" s="93"/>
      <c r="O168" s="93">
        <f t="shared" si="63"/>
        <v>0.5</v>
      </c>
      <c r="P168" s="93">
        <f t="shared" si="49"/>
        <v>5.915</v>
      </c>
      <c r="Q168" s="99" t="s">
        <v>91</v>
      </c>
      <c r="R168" s="93">
        <v>3.04182</v>
      </c>
      <c r="S168" s="100">
        <f t="shared" si="50"/>
        <v>48.250920000000001</v>
      </c>
      <c r="T168" s="99">
        <v>72.5</v>
      </c>
      <c r="U168" s="105">
        <f t="shared" si="47"/>
        <v>3.625</v>
      </c>
      <c r="V168" s="93"/>
      <c r="W168" s="93"/>
      <c r="X168" s="93">
        <f t="shared" si="51"/>
        <v>3.625</v>
      </c>
      <c r="Y168" s="93"/>
      <c r="Z168" s="93"/>
      <c r="AA168" s="92">
        <v>4.1669999999999998</v>
      </c>
      <c r="AB168" s="22">
        <f t="shared" si="48"/>
        <v>1.8333999999999999</v>
      </c>
      <c r="AC168" s="93"/>
      <c r="AD168" s="93"/>
      <c r="AE168" s="93">
        <f t="shared" si="52"/>
        <v>1.8333999999999999</v>
      </c>
      <c r="AF168" s="92">
        <v>5</v>
      </c>
      <c r="AG168" s="92">
        <v>23</v>
      </c>
      <c r="AH168" s="92">
        <v>0</v>
      </c>
      <c r="AI168" s="93">
        <f t="shared" si="46"/>
        <v>0.434782608695652</v>
      </c>
      <c r="AJ168" s="93">
        <v>0</v>
      </c>
      <c r="AK168" s="93"/>
      <c r="AL168" s="93">
        <f t="shared" si="53"/>
        <v>0</v>
      </c>
      <c r="AM168" s="93">
        <f t="shared" si="54"/>
        <v>0</v>
      </c>
      <c r="AN168" s="93"/>
      <c r="AO168" s="93"/>
      <c r="AP168" s="93">
        <f t="shared" si="55"/>
        <v>0</v>
      </c>
      <c r="AQ168" s="93"/>
      <c r="AR168" s="93"/>
      <c r="AS168" s="22">
        <f t="shared" si="56"/>
        <v>0.434782608695652</v>
      </c>
      <c r="AT168" s="107"/>
      <c r="AU168" s="93"/>
      <c r="AV168" s="92"/>
      <c r="AW168" s="93"/>
      <c r="AX168" s="93">
        <f t="shared" si="57"/>
        <v>0</v>
      </c>
      <c r="AY168" s="92"/>
      <c r="AZ168" s="93"/>
      <c r="BA168" s="93"/>
      <c r="BB168" s="93"/>
      <c r="BC168" s="93">
        <f t="shared" si="58"/>
        <v>0</v>
      </c>
      <c r="BD168" s="93"/>
      <c r="BE168" s="93"/>
      <c r="BF168" s="93"/>
      <c r="BG168" s="93"/>
      <c r="BH168" s="93">
        <f t="shared" si="59"/>
        <v>0</v>
      </c>
      <c r="BI168" s="95"/>
      <c r="BJ168" s="95"/>
      <c r="BK168" s="95"/>
      <c r="BL168" s="118"/>
      <c r="BM168" s="93"/>
      <c r="BN168" s="93"/>
      <c r="BO168" s="93"/>
      <c r="BP168" s="93">
        <f t="shared" si="60"/>
        <v>0</v>
      </c>
      <c r="BQ168" s="93">
        <f t="shared" si="61"/>
        <v>0</v>
      </c>
      <c r="BR168" s="93">
        <f t="shared" si="62"/>
        <v>60.059102608695703</v>
      </c>
      <c r="BS168" s="93">
        <f t="shared" si="65"/>
        <v>21</v>
      </c>
      <c r="BT168" s="93">
        <f t="shared" si="66"/>
        <v>22</v>
      </c>
      <c r="BU168" s="93">
        <f t="shared" si="64"/>
        <v>214</v>
      </c>
    </row>
    <row r="169" spans="1:73" ht="14">
      <c r="A169" s="79" t="s">
        <v>534</v>
      </c>
      <c r="B169" s="79" t="s">
        <v>632</v>
      </c>
      <c r="C169" s="80" t="s">
        <v>633</v>
      </c>
      <c r="D169" s="81">
        <v>5.6829999999999998</v>
      </c>
      <c r="E169" s="81" t="s">
        <v>108</v>
      </c>
      <c r="F169" s="81">
        <v>0.5</v>
      </c>
      <c r="G169" s="92"/>
      <c r="H169" s="93"/>
      <c r="I169" s="93" t="s">
        <v>634</v>
      </c>
      <c r="J169" s="93">
        <v>0.25</v>
      </c>
      <c r="K169" s="93"/>
      <c r="L169" s="93"/>
      <c r="M169" s="93"/>
      <c r="N169" s="93"/>
      <c r="O169" s="93">
        <f t="shared" si="63"/>
        <v>0.75</v>
      </c>
      <c r="P169" s="93">
        <f t="shared" si="49"/>
        <v>6.4329999999999998</v>
      </c>
      <c r="Q169" s="99" t="s">
        <v>91</v>
      </c>
      <c r="R169" s="93">
        <v>3.2109100000000002</v>
      </c>
      <c r="S169" s="100">
        <f t="shared" si="50"/>
        <v>49.265459999999997</v>
      </c>
      <c r="T169" s="99">
        <v>72.5</v>
      </c>
      <c r="U169" s="105">
        <f t="shared" si="47"/>
        <v>3.625</v>
      </c>
      <c r="V169" s="93"/>
      <c r="W169" s="93"/>
      <c r="X169" s="93">
        <f t="shared" si="51"/>
        <v>3.625</v>
      </c>
      <c r="Y169" s="93"/>
      <c r="Z169" s="93"/>
      <c r="AA169" s="92">
        <v>3.5</v>
      </c>
      <c r="AB169" s="22">
        <f t="shared" si="48"/>
        <v>1.7</v>
      </c>
      <c r="AC169" s="93"/>
      <c r="AD169" s="93"/>
      <c r="AE169" s="93">
        <f t="shared" si="52"/>
        <v>1.7</v>
      </c>
      <c r="AF169" s="92">
        <v>4</v>
      </c>
      <c r="AG169" s="92">
        <v>23</v>
      </c>
      <c r="AH169" s="92">
        <v>0</v>
      </c>
      <c r="AI169" s="93">
        <f t="shared" si="46"/>
        <v>0.34782608695652201</v>
      </c>
      <c r="AJ169" s="93">
        <v>0</v>
      </c>
      <c r="AK169" s="93">
        <v>12</v>
      </c>
      <c r="AL169" s="93">
        <f t="shared" si="53"/>
        <v>12</v>
      </c>
      <c r="AM169" s="93">
        <f t="shared" si="54"/>
        <v>0.24</v>
      </c>
      <c r="AN169" s="93"/>
      <c r="AO169" s="93"/>
      <c r="AP169" s="93">
        <f t="shared" si="55"/>
        <v>0.24</v>
      </c>
      <c r="AQ169" s="111" t="s">
        <v>574</v>
      </c>
      <c r="AR169" s="111">
        <v>0</v>
      </c>
      <c r="AS169" s="22">
        <f t="shared" si="56"/>
        <v>0.58782608695652205</v>
      </c>
      <c r="AT169" s="107" t="s">
        <v>635</v>
      </c>
      <c r="AU169" s="93">
        <v>13</v>
      </c>
      <c r="AV169" s="92"/>
      <c r="AW169" s="93"/>
      <c r="AX169" s="93">
        <f t="shared" si="57"/>
        <v>13</v>
      </c>
      <c r="AY169" s="92"/>
      <c r="AZ169" s="93"/>
      <c r="BA169" s="93"/>
      <c r="BB169" s="93"/>
      <c r="BC169" s="93">
        <f t="shared" si="58"/>
        <v>13</v>
      </c>
      <c r="BD169" s="93"/>
      <c r="BE169" s="93"/>
      <c r="BF169" s="93"/>
      <c r="BG169" s="93"/>
      <c r="BH169" s="93">
        <f t="shared" si="59"/>
        <v>0</v>
      </c>
      <c r="BI169" s="95" t="s">
        <v>636</v>
      </c>
      <c r="BJ169" s="95" t="s">
        <v>637</v>
      </c>
      <c r="BK169" s="95">
        <v>3.9</v>
      </c>
      <c r="BL169" s="118"/>
      <c r="BM169" s="93"/>
      <c r="BN169" s="93"/>
      <c r="BO169" s="93"/>
      <c r="BP169" s="93">
        <f t="shared" si="60"/>
        <v>3.9</v>
      </c>
      <c r="BQ169" s="93">
        <f t="shared" si="61"/>
        <v>12</v>
      </c>
      <c r="BR169" s="93">
        <f t="shared" si="62"/>
        <v>73.611286086956497</v>
      </c>
      <c r="BS169" s="93">
        <f t="shared" si="65"/>
        <v>17</v>
      </c>
      <c r="BT169" s="93">
        <f t="shared" si="66"/>
        <v>6</v>
      </c>
      <c r="BU169" s="93">
        <f t="shared" si="64"/>
        <v>43</v>
      </c>
    </row>
    <row r="170" spans="1:73" ht="14">
      <c r="A170" s="82" t="s">
        <v>534</v>
      </c>
      <c r="B170" s="82" t="s">
        <v>638</v>
      </c>
      <c r="C170" s="80" t="s">
        <v>639</v>
      </c>
      <c r="D170" s="81">
        <v>5.569</v>
      </c>
      <c r="E170" s="81" t="s">
        <v>108</v>
      </c>
      <c r="F170" s="81">
        <v>0.5</v>
      </c>
      <c r="G170" s="92"/>
      <c r="H170" s="93"/>
      <c r="I170" s="93"/>
      <c r="J170" s="93"/>
      <c r="K170" s="93"/>
      <c r="L170" s="93"/>
      <c r="M170" s="93"/>
      <c r="N170" s="93"/>
      <c r="O170" s="93">
        <f t="shared" si="63"/>
        <v>0.5</v>
      </c>
      <c r="P170" s="93">
        <f t="shared" si="49"/>
        <v>6.069</v>
      </c>
      <c r="Q170" s="99" t="s">
        <v>91</v>
      </c>
      <c r="R170" s="93">
        <v>3.7847499999999998</v>
      </c>
      <c r="S170" s="100">
        <f t="shared" si="50"/>
        <v>52.708500000000001</v>
      </c>
      <c r="T170" s="99">
        <v>62.5</v>
      </c>
      <c r="U170" s="105">
        <f t="shared" si="47"/>
        <v>3.125</v>
      </c>
      <c r="V170" s="93"/>
      <c r="W170" s="93"/>
      <c r="X170" s="93">
        <f t="shared" si="51"/>
        <v>3.125</v>
      </c>
      <c r="Y170" s="93"/>
      <c r="Z170" s="93"/>
      <c r="AA170" s="92">
        <v>3.7</v>
      </c>
      <c r="AB170" s="22">
        <f t="shared" si="48"/>
        <v>1.74</v>
      </c>
      <c r="AC170" s="93"/>
      <c r="AD170" s="93"/>
      <c r="AE170" s="93">
        <f t="shared" si="52"/>
        <v>1.74</v>
      </c>
      <c r="AF170" s="92">
        <v>4</v>
      </c>
      <c r="AG170" s="92">
        <v>23</v>
      </c>
      <c r="AH170" s="92">
        <v>0</v>
      </c>
      <c r="AI170" s="93">
        <f t="shared" si="46"/>
        <v>0.34782608695652201</v>
      </c>
      <c r="AJ170" s="93">
        <v>0</v>
      </c>
      <c r="AK170" s="93"/>
      <c r="AL170" s="93">
        <f t="shared" si="53"/>
        <v>0</v>
      </c>
      <c r="AM170" s="93">
        <f t="shared" si="54"/>
        <v>0</v>
      </c>
      <c r="AN170" s="93"/>
      <c r="AO170" s="93"/>
      <c r="AP170" s="93">
        <f t="shared" si="55"/>
        <v>0</v>
      </c>
      <c r="AQ170" s="111"/>
      <c r="AR170" s="93"/>
      <c r="AS170" s="22">
        <f t="shared" si="56"/>
        <v>0.34782608695652201</v>
      </c>
      <c r="AT170" s="107" t="s">
        <v>640</v>
      </c>
      <c r="AU170" s="93">
        <v>15.2</v>
      </c>
      <c r="AV170" s="92"/>
      <c r="AW170" s="93"/>
      <c r="AX170" s="93">
        <f t="shared" si="57"/>
        <v>15.2</v>
      </c>
      <c r="AY170" s="92"/>
      <c r="AZ170" s="93"/>
      <c r="BA170" s="93"/>
      <c r="BB170" s="93"/>
      <c r="BC170" s="93">
        <f t="shared" si="58"/>
        <v>15.2</v>
      </c>
      <c r="BD170" s="93"/>
      <c r="BE170" s="93"/>
      <c r="BF170" s="93"/>
      <c r="BG170" s="93"/>
      <c r="BH170" s="93">
        <f t="shared" si="59"/>
        <v>0</v>
      </c>
      <c r="BI170" s="95" t="s">
        <v>641</v>
      </c>
      <c r="BJ170" s="95" t="s">
        <v>641</v>
      </c>
      <c r="BK170" s="95">
        <v>1.5</v>
      </c>
      <c r="BL170" s="118"/>
      <c r="BM170" s="93"/>
      <c r="BN170" s="93"/>
      <c r="BO170" s="93"/>
      <c r="BP170" s="93">
        <f t="shared" si="60"/>
        <v>1.5</v>
      </c>
      <c r="BQ170" s="93">
        <f t="shared" si="61"/>
        <v>12</v>
      </c>
      <c r="BR170" s="93">
        <f t="shared" si="62"/>
        <v>75.9903260869565</v>
      </c>
      <c r="BS170" s="93">
        <f t="shared" si="65"/>
        <v>9</v>
      </c>
      <c r="BT170" s="93">
        <f t="shared" si="66"/>
        <v>5</v>
      </c>
      <c r="BU170" s="93">
        <f t="shared" si="64"/>
        <v>28</v>
      </c>
    </row>
    <row r="171" spans="1:73" ht="14">
      <c r="A171" s="79" t="s">
        <v>534</v>
      </c>
      <c r="B171" s="79" t="s">
        <v>642</v>
      </c>
      <c r="C171" s="80" t="s">
        <v>643</v>
      </c>
      <c r="D171" s="81">
        <v>5.64</v>
      </c>
      <c r="E171" s="81" t="s">
        <v>108</v>
      </c>
      <c r="F171" s="81">
        <v>0.5</v>
      </c>
      <c r="G171" s="92"/>
      <c r="H171" s="93"/>
      <c r="I171" s="93"/>
      <c r="J171" s="93"/>
      <c r="K171" s="93"/>
      <c r="L171" s="93"/>
      <c r="M171" s="93"/>
      <c r="N171" s="93"/>
      <c r="O171" s="93">
        <f t="shared" si="63"/>
        <v>0.5</v>
      </c>
      <c r="P171" s="93">
        <f t="shared" si="49"/>
        <v>6.14</v>
      </c>
      <c r="Q171" s="99" t="s">
        <v>91</v>
      </c>
      <c r="R171" s="93">
        <v>3.82456</v>
      </c>
      <c r="S171" s="100">
        <f t="shared" si="50"/>
        <v>52.947360000000003</v>
      </c>
      <c r="T171" s="99">
        <v>74.5</v>
      </c>
      <c r="U171" s="105">
        <f t="shared" si="47"/>
        <v>3.7250000000000001</v>
      </c>
      <c r="V171" s="93"/>
      <c r="W171" s="93"/>
      <c r="X171" s="93">
        <f t="shared" si="51"/>
        <v>3.7250000000000001</v>
      </c>
      <c r="Y171" s="93"/>
      <c r="Z171" s="93"/>
      <c r="AA171" s="92">
        <v>3.8</v>
      </c>
      <c r="AB171" s="22">
        <f t="shared" si="48"/>
        <v>1.76</v>
      </c>
      <c r="AC171" s="93"/>
      <c r="AD171" s="93"/>
      <c r="AE171" s="93">
        <f t="shared" si="52"/>
        <v>1.76</v>
      </c>
      <c r="AF171" s="92">
        <v>12</v>
      </c>
      <c r="AG171" s="92">
        <v>23</v>
      </c>
      <c r="AH171" s="92">
        <v>0</v>
      </c>
      <c r="AI171" s="93">
        <f t="shared" si="46"/>
        <v>1.0434782608695701</v>
      </c>
      <c r="AJ171" s="93">
        <v>0</v>
      </c>
      <c r="AK171" s="93">
        <v>25</v>
      </c>
      <c r="AL171" s="93">
        <f t="shared" si="53"/>
        <v>25</v>
      </c>
      <c r="AM171" s="93">
        <f t="shared" si="54"/>
        <v>0.5</v>
      </c>
      <c r="AN171" s="93"/>
      <c r="AO171" s="93"/>
      <c r="AP171" s="93">
        <f t="shared" si="55"/>
        <v>0.5</v>
      </c>
      <c r="AQ171" s="93"/>
      <c r="AR171" s="93"/>
      <c r="AS171" s="22">
        <f t="shared" si="56"/>
        <v>1.5434782608695701</v>
      </c>
      <c r="AT171" s="107"/>
      <c r="AU171" s="93"/>
      <c r="AV171" s="92"/>
      <c r="AW171" s="93"/>
      <c r="AX171" s="93">
        <f t="shared" si="57"/>
        <v>0</v>
      </c>
      <c r="AY171" s="92"/>
      <c r="AZ171" s="93"/>
      <c r="BA171" s="93"/>
      <c r="BB171" s="93"/>
      <c r="BC171" s="93">
        <f t="shared" si="58"/>
        <v>0</v>
      </c>
      <c r="BD171" s="93"/>
      <c r="BE171" s="93"/>
      <c r="BF171" s="93"/>
      <c r="BG171" s="93"/>
      <c r="BH171" s="93">
        <f t="shared" si="59"/>
        <v>0</v>
      </c>
      <c r="BI171" s="95" t="s">
        <v>492</v>
      </c>
      <c r="BJ171" s="95" t="s">
        <v>492</v>
      </c>
      <c r="BK171" s="95">
        <v>1</v>
      </c>
      <c r="BL171" s="118"/>
      <c r="BM171" s="93"/>
      <c r="BN171" s="93"/>
      <c r="BO171" s="93"/>
      <c r="BP171" s="93">
        <f t="shared" si="60"/>
        <v>1</v>
      </c>
      <c r="BQ171" s="93">
        <f t="shared" si="61"/>
        <v>1</v>
      </c>
      <c r="BR171" s="93">
        <f t="shared" si="62"/>
        <v>67.115838260869594</v>
      </c>
      <c r="BS171" s="93">
        <f t="shared" si="65"/>
        <v>6</v>
      </c>
      <c r="BT171" s="93">
        <f t="shared" si="66"/>
        <v>10</v>
      </c>
      <c r="BU171" s="93">
        <f t="shared" si="64"/>
        <v>100</v>
      </c>
    </row>
    <row r="172" spans="1:73" ht="14">
      <c r="A172" s="82" t="s">
        <v>534</v>
      </c>
      <c r="B172" s="82" t="s">
        <v>644</v>
      </c>
      <c r="C172" s="80" t="s">
        <v>645</v>
      </c>
      <c r="D172" s="81">
        <v>5.548</v>
      </c>
      <c r="E172" s="81" t="s">
        <v>108</v>
      </c>
      <c r="F172" s="81">
        <v>0.5</v>
      </c>
      <c r="G172" s="92"/>
      <c r="H172" s="93"/>
      <c r="I172" s="93"/>
      <c r="J172" s="93"/>
      <c r="K172" s="93"/>
      <c r="L172" s="93"/>
      <c r="M172" s="93"/>
      <c r="N172" s="93"/>
      <c r="O172" s="93">
        <f t="shared" si="63"/>
        <v>0.5</v>
      </c>
      <c r="P172" s="93">
        <f t="shared" si="49"/>
        <v>6.048</v>
      </c>
      <c r="Q172" s="99" t="s">
        <v>91</v>
      </c>
      <c r="R172" s="93">
        <v>3.85161</v>
      </c>
      <c r="S172" s="100">
        <f t="shared" si="50"/>
        <v>53.109659999999998</v>
      </c>
      <c r="T172" s="99">
        <v>68.5</v>
      </c>
      <c r="U172" s="105">
        <f t="shared" si="47"/>
        <v>3.4249999999999998</v>
      </c>
      <c r="V172" s="93"/>
      <c r="W172" s="93"/>
      <c r="X172" s="93">
        <f t="shared" si="51"/>
        <v>3.4249999999999998</v>
      </c>
      <c r="Y172" s="93"/>
      <c r="Z172" s="93"/>
      <c r="AA172" s="92">
        <v>0</v>
      </c>
      <c r="AB172" s="22">
        <f t="shared" si="48"/>
        <v>1</v>
      </c>
      <c r="AC172" s="93"/>
      <c r="AD172" s="93"/>
      <c r="AE172" s="93">
        <f t="shared" si="52"/>
        <v>1</v>
      </c>
      <c r="AF172" s="92">
        <v>4</v>
      </c>
      <c r="AG172" s="92">
        <v>23</v>
      </c>
      <c r="AH172" s="92">
        <v>0</v>
      </c>
      <c r="AI172" s="93">
        <f t="shared" si="46"/>
        <v>0.34782608695652201</v>
      </c>
      <c r="AJ172" s="93">
        <v>0</v>
      </c>
      <c r="AK172" s="93"/>
      <c r="AL172" s="93">
        <f t="shared" si="53"/>
        <v>0</v>
      </c>
      <c r="AM172" s="93">
        <f t="shared" si="54"/>
        <v>0</v>
      </c>
      <c r="AN172" s="93"/>
      <c r="AO172" s="93"/>
      <c r="AP172" s="93">
        <f t="shared" si="55"/>
        <v>0</v>
      </c>
      <c r="AQ172" s="93" t="s">
        <v>544</v>
      </c>
      <c r="AR172" s="93">
        <v>0.3</v>
      </c>
      <c r="AS172" s="22">
        <f t="shared" si="56"/>
        <v>0.647826086956522</v>
      </c>
      <c r="AT172" s="107" t="s">
        <v>646</v>
      </c>
      <c r="AU172" s="93">
        <v>11.4</v>
      </c>
      <c r="AV172" s="92"/>
      <c r="AW172" s="93"/>
      <c r="AX172" s="93">
        <f t="shared" si="57"/>
        <v>11.4</v>
      </c>
      <c r="AY172" s="92"/>
      <c r="AZ172" s="93"/>
      <c r="BA172" s="93" t="s">
        <v>647</v>
      </c>
      <c r="BB172" s="93">
        <v>1</v>
      </c>
      <c r="BC172" s="93">
        <f t="shared" si="58"/>
        <v>12.4</v>
      </c>
      <c r="BD172" s="93"/>
      <c r="BE172" s="93"/>
      <c r="BF172" s="93"/>
      <c r="BG172" s="93"/>
      <c r="BH172" s="93">
        <f t="shared" si="59"/>
        <v>0</v>
      </c>
      <c r="BI172" s="95"/>
      <c r="BJ172" s="95"/>
      <c r="BK172" s="95"/>
      <c r="BL172" s="118"/>
      <c r="BM172" s="93"/>
      <c r="BN172" s="93"/>
      <c r="BO172" s="93"/>
      <c r="BP172" s="93">
        <f t="shared" si="60"/>
        <v>0</v>
      </c>
      <c r="BQ172" s="93">
        <f t="shared" si="61"/>
        <v>12</v>
      </c>
      <c r="BR172" s="93">
        <f t="shared" si="62"/>
        <v>76.230486086956503</v>
      </c>
      <c r="BS172" s="93">
        <f t="shared" si="65"/>
        <v>5</v>
      </c>
      <c r="BT172" s="93">
        <f t="shared" si="66"/>
        <v>4</v>
      </c>
      <c r="BU172" s="93">
        <f t="shared" si="64"/>
        <v>25</v>
      </c>
    </row>
    <row r="173" spans="1:73" ht="14">
      <c r="A173" s="86" t="s">
        <v>648</v>
      </c>
      <c r="B173" s="87" t="s">
        <v>649</v>
      </c>
      <c r="C173" s="88" t="s">
        <v>650</v>
      </c>
      <c r="D173" s="56">
        <v>5.5590000000000002</v>
      </c>
      <c r="E173" s="60" t="s">
        <v>88</v>
      </c>
      <c r="F173" s="60">
        <v>1</v>
      </c>
      <c r="G173" s="61"/>
      <c r="H173" s="60"/>
      <c r="I173" s="60"/>
      <c r="J173" s="60"/>
      <c r="K173" s="60"/>
      <c r="L173" s="60"/>
      <c r="M173" s="60"/>
      <c r="N173" s="60"/>
      <c r="O173" s="60">
        <f t="shared" si="63"/>
        <v>1</v>
      </c>
      <c r="P173" s="60">
        <f t="shared" si="49"/>
        <v>6.5590000000000002</v>
      </c>
      <c r="Q173" s="66" t="s">
        <v>91</v>
      </c>
      <c r="R173" s="60">
        <v>2.4586700000000001</v>
      </c>
      <c r="S173" s="67">
        <f t="shared" si="50"/>
        <v>44.752020000000002</v>
      </c>
      <c r="T173" s="66">
        <v>67.5</v>
      </c>
      <c r="U173" s="69">
        <f t="shared" si="47"/>
        <v>3.375</v>
      </c>
      <c r="V173" s="60"/>
      <c r="W173" s="60"/>
      <c r="X173" s="60">
        <f t="shared" si="51"/>
        <v>3.375</v>
      </c>
      <c r="Y173" s="60"/>
      <c r="Z173" s="60"/>
      <c r="AA173" s="61">
        <v>3.25</v>
      </c>
      <c r="AB173" s="22">
        <f t="shared" si="48"/>
        <v>1.65</v>
      </c>
      <c r="AC173" s="60"/>
      <c r="AD173" s="60"/>
      <c r="AE173" s="60">
        <f t="shared" si="52"/>
        <v>1.65</v>
      </c>
      <c r="AF173" s="61">
        <v>0</v>
      </c>
      <c r="AG173" s="61">
        <v>23</v>
      </c>
      <c r="AH173" s="61">
        <v>0</v>
      </c>
      <c r="AI173" s="60">
        <f t="shared" si="46"/>
        <v>0</v>
      </c>
      <c r="AJ173" s="60">
        <v>0</v>
      </c>
      <c r="AK173" s="60"/>
      <c r="AL173" s="60">
        <f t="shared" si="53"/>
        <v>0</v>
      </c>
      <c r="AM173" s="60">
        <f t="shared" si="54"/>
        <v>0</v>
      </c>
      <c r="AN173" s="60"/>
      <c r="AO173" s="60"/>
      <c r="AP173" s="60">
        <f t="shared" si="55"/>
        <v>0</v>
      </c>
      <c r="AQ173" s="60"/>
      <c r="AR173" s="60"/>
      <c r="AS173" s="22">
        <f t="shared" si="56"/>
        <v>0</v>
      </c>
      <c r="AT173" s="75"/>
      <c r="AU173" s="60"/>
      <c r="AV173" s="61"/>
      <c r="AW173" s="60"/>
      <c r="AX173" s="60">
        <f t="shared" si="57"/>
        <v>0</v>
      </c>
      <c r="AY173" s="61"/>
      <c r="AZ173" s="60"/>
      <c r="BA173" s="60"/>
      <c r="BB173" s="60"/>
      <c r="BC173" s="60">
        <f t="shared" si="58"/>
        <v>0</v>
      </c>
      <c r="BD173" s="60"/>
      <c r="BE173" s="60"/>
      <c r="BF173" s="60"/>
      <c r="BG173" s="60"/>
      <c r="BH173" s="60">
        <f t="shared" si="59"/>
        <v>0</v>
      </c>
      <c r="BI173" s="77"/>
      <c r="BJ173" s="77"/>
      <c r="BK173" s="77"/>
      <c r="BL173" s="78"/>
      <c r="BM173" s="60"/>
      <c r="BN173" s="60" t="s">
        <v>651</v>
      </c>
      <c r="BO173" s="60">
        <v>0.45</v>
      </c>
      <c r="BP173" s="60">
        <f t="shared" si="60"/>
        <v>0.45</v>
      </c>
      <c r="BQ173" s="60">
        <f t="shared" si="61"/>
        <v>0.45</v>
      </c>
      <c r="BR173" s="60">
        <f t="shared" si="62"/>
        <v>56.786020000000001</v>
      </c>
      <c r="BS173" s="60">
        <f t="shared" ref="BS173:BS236" si="67">RANK(R173,R$173:R$290)</f>
        <v>82</v>
      </c>
      <c r="BT173" s="60">
        <f t="shared" ref="BT173:BT236" si="68">RANK(BR173,BR$173:BR$290)</f>
        <v>84</v>
      </c>
      <c r="BU173" s="60">
        <f t="shared" si="64"/>
        <v>302</v>
      </c>
    </row>
    <row r="174" spans="1:73" ht="14">
      <c r="A174" s="86" t="s">
        <v>648</v>
      </c>
      <c r="B174" s="89" t="s">
        <v>652</v>
      </c>
      <c r="C174" s="90" t="s">
        <v>653</v>
      </c>
      <c r="D174" s="56">
        <v>5.5419999999999998</v>
      </c>
      <c r="E174" s="60" t="s">
        <v>88</v>
      </c>
      <c r="F174" s="60">
        <v>1</v>
      </c>
      <c r="G174" s="61"/>
      <c r="H174" s="60"/>
      <c r="I174" s="60"/>
      <c r="J174" s="60"/>
      <c r="K174" s="60"/>
      <c r="L174" s="60"/>
      <c r="M174" s="60"/>
      <c r="N174" s="60"/>
      <c r="O174" s="60">
        <f t="shared" si="63"/>
        <v>1</v>
      </c>
      <c r="P174" s="60">
        <f t="shared" si="49"/>
        <v>6.5419999999999998</v>
      </c>
      <c r="Q174" s="66" t="s">
        <v>91</v>
      </c>
      <c r="R174" s="60">
        <v>1.92824</v>
      </c>
      <c r="S174" s="67">
        <f t="shared" si="50"/>
        <v>41.56944</v>
      </c>
      <c r="T174" s="66">
        <v>51.5</v>
      </c>
      <c r="U174" s="69">
        <f t="shared" si="47"/>
        <v>2.5750000000000002</v>
      </c>
      <c r="V174" s="60"/>
      <c r="W174" s="60"/>
      <c r="X174" s="60">
        <f t="shared" si="51"/>
        <v>2.5750000000000002</v>
      </c>
      <c r="Y174" s="60"/>
      <c r="Z174" s="60"/>
      <c r="AA174" s="61">
        <v>1</v>
      </c>
      <c r="AB174" s="22">
        <f t="shared" si="48"/>
        <v>1.2</v>
      </c>
      <c r="AC174" s="60"/>
      <c r="AD174" s="60"/>
      <c r="AE174" s="60">
        <f t="shared" si="52"/>
        <v>1.2</v>
      </c>
      <c r="AF174" s="61">
        <v>0</v>
      </c>
      <c r="AG174" s="61">
        <v>23</v>
      </c>
      <c r="AH174" s="61">
        <v>0</v>
      </c>
      <c r="AI174" s="60">
        <f t="shared" si="46"/>
        <v>0</v>
      </c>
      <c r="AJ174" s="60">
        <v>0</v>
      </c>
      <c r="AK174" s="60"/>
      <c r="AL174" s="60">
        <f t="shared" si="53"/>
        <v>0</v>
      </c>
      <c r="AM174" s="60">
        <f t="shared" si="54"/>
        <v>0</v>
      </c>
      <c r="AN174" s="60"/>
      <c r="AO174" s="60"/>
      <c r="AP174" s="60">
        <f t="shared" si="55"/>
        <v>0</v>
      </c>
      <c r="AQ174" s="60"/>
      <c r="AR174" s="60"/>
      <c r="AS174" s="22">
        <f t="shared" si="56"/>
        <v>0</v>
      </c>
      <c r="AT174" s="75"/>
      <c r="AU174" s="60"/>
      <c r="AV174" s="61"/>
      <c r="AW174" s="60"/>
      <c r="AX174" s="60">
        <f t="shared" si="57"/>
        <v>0</v>
      </c>
      <c r="AY174" s="61"/>
      <c r="AZ174" s="60"/>
      <c r="BA174" s="60"/>
      <c r="BB174" s="60"/>
      <c r="BC174" s="60">
        <f t="shared" si="58"/>
        <v>0</v>
      </c>
      <c r="BD174" s="60"/>
      <c r="BE174" s="60"/>
      <c r="BF174" s="60"/>
      <c r="BG174" s="60"/>
      <c r="BH174" s="60">
        <f t="shared" si="59"/>
        <v>0</v>
      </c>
      <c r="BI174" s="77"/>
      <c r="BJ174" s="77"/>
      <c r="BK174" s="77"/>
      <c r="BL174" s="78"/>
      <c r="BM174" s="60"/>
      <c r="BN174" s="60" t="s">
        <v>651</v>
      </c>
      <c r="BO174" s="60">
        <v>0.45</v>
      </c>
      <c r="BP174" s="60">
        <f t="shared" si="60"/>
        <v>0.45</v>
      </c>
      <c r="BQ174" s="60">
        <f t="shared" si="61"/>
        <v>0.45</v>
      </c>
      <c r="BR174" s="60">
        <f t="shared" si="62"/>
        <v>52.336440000000003</v>
      </c>
      <c r="BS174" s="60">
        <f t="shared" si="67"/>
        <v>96</v>
      </c>
      <c r="BT174" s="60">
        <f t="shared" si="68"/>
        <v>103</v>
      </c>
      <c r="BU174" s="60">
        <f t="shared" si="64"/>
        <v>385</v>
      </c>
    </row>
    <row r="175" spans="1:73" ht="14">
      <c r="A175" s="86" t="s">
        <v>648</v>
      </c>
      <c r="B175" s="91" t="s">
        <v>654</v>
      </c>
      <c r="C175" s="57" t="s">
        <v>655</v>
      </c>
      <c r="D175" s="56">
        <v>5.6630000000000003</v>
      </c>
      <c r="E175" s="60" t="s">
        <v>88</v>
      </c>
      <c r="F175" s="60">
        <v>1</v>
      </c>
      <c r="G175" s="61"/>
      <c r="H175" s="60"/>
      <c r="I175" s="60" t="s">
        <v>510</v>
      </c>
      <c r="J175" s="60">
        <v>0.25</v>
      </c>
      <c r="K175" s="60"/>
      <c r="L175" s="60"/>
      <c r="M175" s="60"/>
      <c r="N175" s="60"/>
      <c r="O175" s="60">
        <f t="shared" si="63"/>
        <v>1.25</v>
      </c>
      <c r="P175" s="60">
        <f t="shared" si="49"/>
        <v>6.9130000000000003</v>
      </c>
      <c r="Q175" s="66" t="s">
        <v>91</v>
      </c>
      <c r="R175" s="60">
        <v>3.3507199999999999</v>
      </c>
      <c r="S175" s="67">
        <f t="shared" si="50"/>
        <v>50.104320000000001</v>
      </c>
      <c r="T175" s="66">
        <v>70.33</v>
      </c>
      <c r="U175" s="69">
        <f t="shared" si="47"/>
        <v>3.5165000000000002</v>
      </c>
      <c r="V175" s="60"/>
      <c r="W175" s="60"/>
      <c r="X175" s="60">
        <f t="shared" si="51"/>
        <v>3.5165000000000002</v>
      </c>
      <c r="Y175" s="60"/>
      <c r="Z175" s="60"/>
      <c r="AA175" s="61">
        <v>4</v>
      </c>
      <c r="AB175" s="22">
        <f t="shared" si="48"/>
        <v>1.8</v>
      </c>
      <c r="AC175" s="60"/>
      <c r="AD175" s="60"/>
      <c r="AE175" s="60">
        <f t="shared" si="52"/>
        <v>1.8</v>
      </c>
      <c r="AF175" s="61">
        <v>9</v>
      </c>
      <c r="AG175" s="61">
        <v>23</v>
      </c>
      <c r="AH175" s="61">
        <v>0</v>
      </c>
      <c r="AI175" s="60">
        <f t="shared" si="46"/>
        <v>0.78260869565217395</v>
      </c>
      <c r="AJ175" s="60">
        <v>0</v>
      </c>
      <c r="AK175" s="60">
        <v>143.5</v>
      </c>
      <c r="AL175" s="60">
        <f t="shared" si="53"/>
        <v>143.5</v>
      </c>
      <c r="AM175" s="60">
        <f t="shared" si="54"/>
        <v>2</v>
      </c>
      <c r="AN175" s="110" t="s">
        <v>656</v>
      </c>
      <c r="AO175" s="60">
        <v>1.5</v>
      </c>
      <c r="AP175" s="60">
        <f t="shared" si="55"/>
        <v>3.5</v>
      </c>
      <c r="AQ175" s="60" t="s">
        <v>212</v>
      </c>
      <c r="AR175" s="60">
        <v>0.2</v>
      </c>
      <c r="AS175" s="22">
        <f t="shared" si="56"/>
        <v>4.4826086956521696</v>
      </c>
      <c r="AT175" s="60" t="s">
        <v>657</v>
      </c>
      <c r="AU175" s="60">
        <v>0.5</v>
      </c>
      <c r="AV175" s="61"/>
      <c r="AW175" s="60"/>
      <c r="AX175" s="60">
        <f t="shared" si="57"/>
        <v>0.5</v>
      </c>
      <c r="AY175" s="61" t="s">
        <v>658</v>
      </c>
      <c r="AZ175" s="60">
        <v>0.75</v>
      </c>
      <c r="BA175" s="60" t="s">
        <v>659</v>
      </c>
      <c r="BB175" s="60">
        <v>0.3</v>
      </c>
      <c r="BC175" s="60">
        <f t="shared" si="58"/>
        <v>1.55</v>
      </c>
      <c r="BD175" s="60"/>
      <c r="BE175" s="60"/>
      <c r="BF175" s="60"/>
      <c r="BG175" s="60"/>
      <c r="BH175" s="60">
        <f t="shared" si="59"/>
        <v>0</v>
      </c>
      <c r="BI175" s="77" t="s">
        <v>660</v>
      </c>
      <c r="BJ175" s="77" t="s">
        <v>661</v>
      </c>
      <c r="BK175" s="77">
        <v>1.8</v>
      </c>
      <c r="BL175" s="78"/>
      <c r="BM175" s="60"/>
      <c r="BN175" s="60" t="s">
        <v>651</v>
      </c>
      <c r="BO175" s="60">
        <v>0.45</v>
      </c>
      <c r="BP175" s="60">
        <f t="shared" si="60"/>
        <v>2.25</v>
      </c>
      <c r="BQ175" s="60">
        <f t="shared" si="61"/>
        <v>3.8</v>
      </c>
      <c r="BR175" s="60">
        <f t="shared" si="62"/>
        <v>70.616428695652203</v>
      </c>
      <c r="BS175" s="60">
        <f t="shared" si="67"/>
        <v>33</v>
      </c>
      <c r="BT175" s="60">
        <f t="shared" si="68"/>
        <v>16</v>
      </c>
      <c r="BU175" s="60">
        <f t="shared" si="64"/>
        <v>61</v>
      </c>
    </row>
    <row r="176" spans="1:73" ht="14">
      <c r="A176" s="86" t="s">
        <v>648</v>
      </c>
      <c r="B176" s="54" t="s">
        <v>662</v>
      </c>
      <c r="C176" s="57" t="s">
        <v>663</v>
      </c>
      <c r="D176" s="56">
        <v>5.6289999999999996</v>
      </c>
      <c r="E176" s="60" t="s">
        <v>88</v>
      </c>
      <c r="F176" s="60">
        <v>1</v>
      </c>
      <c r="G176" s="61"/>
      <c r="H176" s="60"/>
      <c r="I176" s="60"/>
      <c r="J176" s="60"/>
      <c r="K176" s="60"/>
      <c r="L176" s="60"/>
      <c r="M176" s="60"/>
      <c r="N176" s="60"/>
      <c r="O176" s="60">
        <f t="shared" si="63"/>
        <v>1</v>
      </c>
      <c r="P176" s="60">
        <f t="shared" si="49"/>
        <v>6.6289999999999996</v>
      </c>
      <c r="Q176" s="66" t="s">
        <v>91</v>
      </c>
      <c r="R176" s="60">
        <v>2.7550699999999999</v>
      </c>
      <c r="S176" s="67">
        <f t="shared" si="50"/>
        <v>46.530419999999999</v>
      </c>
      <c r="T176" s="66">
        <v>64</v>
      </c>
      <c r="U176" s="69">
        <f t="shared" si="47"/>
        <v>3.2</v>
      </c>
      <c r="V176" s="60"/>
      <c r="W176" s="60"/>
      <c r="X176" s="60">
        <f t="shared" si="51"/>
        <v>3.2</v>
      </c>
      <c r="Y176" s="60"/>
      <c r="Z176" s="60"/>
      <c r="AA176" s="61">
        <v>3.944</v>
      </c>
      <c r="AB176" s="22">
        <f t="shared" si="48"/>
        <v>1.7887999999999999</v>
      </c>
      <c r="AC176" s="60"/>
      <c r="AD176" s="60"/>
      <c r="AE176" s="60">
        <f t="shared" si="52"/>
        <v>1.7887999999999999</v>
      </c>
      <c r="AF176" s="61">
        <v>8</v>
      </c>
      <c r="AG176" s="61">
        <v>22</v>
      </c>
      <c r="AH176" s="61">
        <v>0</v>
      </c>
      <c r="AI176" s="60">
        <f t="shared" si="46"/>
        <v>0.72727272727272696</v>
      </c>
      <c r="AJ176" s="60">
        <v>0</v>
      </c>
      <c r="AK176" s="60"/>
      <c r="AL176" s="60">
        <f t="shared" si="53"/>
        <v>0</v>
      </c>
      <c r="AM176" s="60">
        <f t="shared" si="54"/>
        <v>0</v>
      </c>
      <c r="AN176" s="60"/>
      <c r="AO176" s="60"/>
      <c r="AP176" s="60">
        <f t="shared" si="55"/>
        <v>0</v>
      </c>
      <c r="AQ176" s="60"/>
      <c r="AR176" s="60"/>
      <c r="AS176" s="22">
        <f t="shared" si="56"/>
        <v>0.72727272727272696</v>
      </c>
      <c r="AT176" s="75"/>
      <c r="AU176" s="60"/>
      <c r="AV176" s="61"/>
      <c r="AW176" s="60"/>
      <c r="AX176" s="60">
        <f t="shared" si="57"/>
        <v>0</v>
      </c>
      <c r="AY176" s="61"/>
      <c r="AZ176" s="60"/>
      <c r="BA176" s="60"/>
      <c r="BB176" s="60"/>
      <c r="BC176" s="60">
        <f t="shared" si="58"/>
        <v>0</v>
      </c>
      <c r="BD176" s="60"/>
      <c r="BE176" s="60"/>
      <c r="BF176" s="60"/>
      <c r="BG176" s="60"/>
      <c r="BH176" s="60">
        <f t="shared" si="59"/>
        <v>0</v>
      </c>
      <c r="BI176" s="77"/>
      <c r="BJ176" s="77"/>
      <c r="BK176" s="77"/>
      <c r="BL176" s="78"/>
      <c r="BM176" s="60"/>
      <c r="BN176" s="60" t="s">
        <v>651</v>
      </c>
      <c r="BO176" s="60">
        <v>0.45</v>
      </c>
      <c r="BP176" s="60">
        <f t="shared" si="60"/>
        <v>0.45</v>
      </c>
      <c r="BQ176" s="60">
        <f t="shared" si="61"/>
        <v>0.45</v>
      </c>
      <c r="BR176" s="60">
        <f t="shared" si="62"/>
        <v>59.325492727272703</v>
      </c>
      <c r="BS176" s="60">
        <f t="shared" si="67"/>
        <v>69</v>
      </c>
      <c r="BT176" s="60">
        <f t="shared" si="68"/>
        <v>63</v>
      </c>
      <c r="BU176" s="60">
        <f t="shared" si="64"/>
        <v>236</v>
      </c>
    </row>
    <row r="177" spans="1:73" ht="14">
      <c r="A177" s="86" t="s">
        <v>648</v>
      </c>
      <c r="B177" s="54" t="s">
        <v>664</v>
      </c>
      <c r="C177" s="57" t="s">
        <v>665</v>
      </c>
      <c r="D177" s="56">
        <v>5.4589999999999996</v>
      </c>
      <c r="E177" s="60" t="s">
        <v>88</v>
      </c>
      <c r="F177" s="60">
        <v>1</v>
      </c>
      <c r="G177" s="61"/>
      <c r="H177" s="60"/>
      <c r="I177" s="60"/>
      <c r="J177" s="60"/>
      <c r="K177" s="60"/>
      <c r="L177" s="60"/>
      <c r="M177" s="60"/>
      <c r="N177" s="60"/>
      <c r="O177" s="60">
        <f t="shared" si="63"/>
        <v>1</v>
      </c>
      <c r="P177" s="60">
        <f t="shared" si="49"/>
        <v>6.4589999999999996</v>
      </c>
      <c r="Q177" s="66" t="s">
        <v>91</v>
      </c>
      <c r="R177" s="60">
        <v>1.85904</v>
      </c>
      <c r="S177" s="67">
        <f t="shared" si="50"/>
        <v>41.154240000000001</v>
      </c>
      <c r="T177" s="66">
        <v>60</v>
      </c>
      <c r="U177" s="69">
        <f t="shared" si="47"/>
        <v>3</v>
      </c>
      <c r="V177" s="60"/>
      <c r="W177" s="60"/>
      <c r="X177" s="60">
        <f t="shared" si="51"/>
        <v>3</v>
      </c>
      <c r="Y177" s="60"/>
      <c r="Z177" s="60"/>
      <c r="AA177" s="61">
        <v>2.6669999999999998</v>
      </c>
      <c r="AB177" s="22">
        <f t="shared" si="48"/>
        <v>1.5334000000000001</v>
      </c>
      <c r="AC177" s="60"/>
      <c r="AD177" s="60"/>
      <c r="AE177" s="60">
        <f t="shared" si="52"/>
        <v>1.5334000000000001</v>
      </c>
      <c r="AF177" s="61">
        <v>0</v>
      </c>
      <c r="AG177" s="61">
        <v>23</v>
      </c>
      <c r="AH177" s="61">
        <v>3</v>
      </c>
      <c r="AI177" s="60">
        <f t="shared" si="46"/>
        <v>-1.5</v>
      </c>
      <c r="AJ177" s="60">
        <v>0</v>
      </c>
      <c r="AK177" s="60"/>
      <c r="AL177" s="60">
        <f t="shared" si="53"/>
        <v>0</v>
      </c>
      <c r="AM177" s="60">
        <f t="shared" si="54"/>
        <v>0</v>
      </c>
      <c r="AN177" s="60"/>
      <c r="AO177" s="60"/>
      <c r="AP177" s="60">
        <f t="shared" si="55"/>
        <v>0</v>
      </c>
      <c r="AQ177" s="60"/>
      <c r="AR177" s="60"/>
      <c r="AS177" s="22">
        <f t="shared" si="56"/>
        <v>-1.5</v>
      </c>
      <c r="AT177" s="75"/>
      <c r="AU177" s="60"/>
      <c r="AV177" s="61"/>
      <c r="AW177" s="60"/>
      <c r="AX177" s="60">
        <f t="shared" si="57"/>
        <v>0</v>
      </c>
      <c r="AY177" s="61"/>
      <c r="AZ177" s="60"/>
      <c r="BA177" s="60"/>
      <c r="BB177" s="60"/>
      <c r="BC177" s="60">
        <f t="shared" si="58"/>
        <v>0</v>
      </c>
      <c r="BD177" s="60"/>
      <c r="BE177" s="60"/>
      <c r="BF177" s="60"/>
      <c r="BG177" s="60"/>
      <c r="BH177" s="60">
        <f t="shared" si="59"/>
        <v>0</v>
      </c>
      <c r="BI177" s="77"/>
      <c r="BJ177" s="77"/>
      <c r="BK177" s="77"/>
      <c r="BL177" s="78"/>
      <c r="BM177" s="60"/>
      <c r="BN177" s="60" t="s">
        <v>651</v>
      </c>
      <c r="BO177" s="60">
        <v>0.45</v>
      </c>
      <c r="BP177" s="60">
        <f t="shared" si="60"/>
        <v>0.45</v>
      </c>
      <c r="BQ177" s="60">
        <f t="shared" si="61"/>
        <v>0.45</v>
      </c>
      <c r="BR177" s="60">
        <f t="shared" si="62"/>
        <v>51.096640000000001</v>
      </c>
      <c r="BS177" s="60">
        <f t="shared" si="67"/>
        <v>100</v>
      </c>
      <c r="BT177" s="60">
        <f t="shared" si="68"/>
        <v>109</v>
      </c>
      <c r="BU177" s="60">
        <f t="shared" si="64"/>
        <v>402</v>
      </c>
    </row>
    <row r="178" spans="1:73" ht="14">
      <c r="A178" s="86" t="s">
        <v>648</v>
      </c>
      <c r="B178" s="54" t="s">
        <v>666</v>
      </c>
      <c r="C178" s="57" t="s">
        <v>667</v>
      </c>
      <c r="D178" s="56">
        <v>5.5129999999999999</v>
      </c>
      <c r="E178" s="60" t="s">
        <v>88</v>
      </c>
      <c r="F178" s="60">
        <v>1</v>
      </c>
      <c r="G178" s="61"/>
      <c r="H178" s="60"/>
      <c r="I178" s="60"/>
      <c r="J178" s="60"/>
      <c r="K178" s="60"/>
      <c r="L178" s="60"/>
      <c r="M178" s="60"/>
      <c r="N178" s="60"/>
      <c r="O178" s="60">
        <f t="shared" si="63"/>
        <v>1</v>
      </c>
      <c r="P178" s="60">
        <f t="shared" si="49"/>
        <v>6.5129999999999999</v>
      </c>
      <c r="Q178" s="66" t="s">
        <v>91</v>
      </c>
      <c r="R178" s="60">
        <v>2.2427000000000001</v>
      </c>
      <c r="S178" s="67">
        <f t="shared" si="50"/>
        <v>43.456200000000003</v>
      </c>
      <c r="T178" s="66">
        <v>63</v>
      </c>
      <c r="U178" s="69">
        <f t="shared" si="47"/>
        <v>3.15</v>
      </c>
      <c r="V178" s="60"/>
      <c r="W178" s="60"/>
      <c r="X178" s="60">
        <f t="shared" si="51"/>
        <v>3.15</v>
      </c>
      <c r="Y178" s="60"/>
      <c r="Z178" s="60"/>
      <c r="AA178" s="61">
        <v>0</v>
      </c>
      <c r="AB178" s="22">
        <f t="shared" si="48"/>
        <v>1</v>
      </c>
      <c r="AC178" s="60"/>
      <c r="AD178" s="60"/>
      <c r="AE178" s="60">
        <f t="shared" si="52"/>
        <v>1</v>
      </c>
      <c r="AF178" s="61">
        <v>2</v>
      </c>
      <c r="AG178" s="61">
        <v>22</v>
      </c>
      <c r="AH178" s="61">
        <v>0</v>
      </c>
      <c r="AI178" s="60">
        <f t="shared" si="46"/>
        <v>0.18181818181818199</v>
      </c>
      <c r="AJ178" s="60">
        <v>0</v>
      </c>
      <c r="AK178" s="60"/>
      <c r="AL178" s="60">
        <f t="shared" si="53"/>
        <v>0</v>
      </c>
      <c r="AM178" s="60">
        <f t="shared" si="54"/>
        <v>0</v>
      </c>
      <c r="AN178" s="60"/>
      <c r="AO178" s="60"/>
      <c r="AP178" s="60">
        <f t="shared" si="55"/>
        <v>0</v>
      </c>
      <c r="AQ178" s="60"/>
      <c r="AR178" s="60"/>
      <c r="AS178" s="22">
        <f t="shared" si="56"/>
        <v>0.18181818181818199</v>
      </c>
      <c r="AT178" s="75"/>
      <c r="AU178" s="60"/>
      <c r="AV178" s="61"/>
      <c r="AW178" s="60"/>
      <c r="AX178" s="60">
        <f t="shared" si="57"/>
        <v>0</v>
      </c>
      <c r="AY178" s="61"/>
      <c r="AZ178" s="60"/>
      <c r="BA178" s="60"/>
      <c r="BB178" s="60"/>
      <c r="BC178" s="60">
        <f t="shared" si="58"/>
        <v>0</v>
      </c>
      <c r="BD178" s="60"/>
      <c r="BE178" s="60"/>
      <c r="BF178" s="60"/>
      <c r="BG178" s="60"/>
      <c r="BH178" s="60">
        <f t="shared" si="59"/>
        <v>0</v>
      </c>
      <c r="BI178" s="77"/>
      <c r="BJ178" s="77"/>
      <c r="BK178" s="77"/>
      <c r="BL178" s="78"/>
      <c r="BM178" s="60"/>
      <c r="BN178" s="60" t="s">
        <v>651</v>
      </c>
      <c r="BO178" s="60">
        <v>0.45</v>
      </c>
      <c r="BP178" s="60">
        <f t="shared" si="60"/>
        <v>0.45</v>
      </c>
      <c r="BQ178" s="60">
        <f t="shared" si="61"/>
        <v>0.45</v>
      </c>
      <c r="BR178" s="60">
        <f t="shared" si="62"/>
        <v>54.751018181818203</v>
      </c>
      <c r="BS178" s="60">
        <f t="shared" si="67"/>
        <v>91</v>
      </c>
      <c r="BT178" s="60">
        <f t="shared" si="68"/>
        <v>94</v>
      </c>
      <c r="BU178" s="60">
        <f t="shared" si="64"/>
        <v>354</v>
      </c>
    </row>
    <row r="179" spans="1:73" ht="14">
      <c r="A179" s="86" t="s">
        <v>648</v>
      </c>
      <c r="B179" s="91" t="s">
        <v>668</v>
      </c>
      <c r="C179" s="57" t="s">
        <v>669</v>
      </c>
      <c r="D179" s="56">
        <v>5.5430000000000001</v>
      </c>
      <c r="E179" s="60" t="s">
        <v>88</v>
      </c>
      <c r="F179" s="60">
        <v>1</v>
      </c>
      <c r="G179" s="61"/>
      <c r="H179" s="60"/>
      <c r="I179" s="60" t="s">
        <v>510</v>
      </c>
      <c r="J179" s="60">
        <v>0.25</v>
      </c>
      <c r="K179" s="60"/>
      <c r="L179" s="60"/>
      <c r="M179" s="60"/>
      <c r="N179" s="60"/>
      <c r="O179" s="60">
        <f t="shared" si="63"/>
        <v>1.25</v>
      </c>
      <c r="P179" s="60">
        <f t="shared" si="49"/>
        <v>6.7930000000000001</v>
      </c>
      <c r="Q179" s="66" t="s">
        <v>91</v>
      </c>
      <c r="R179" s="60">
        <v>3.3029000000000002</v>
      </c>
      <c r="S179" s="67">
        <f t="shared" si="50"/>
        <v>49.817399999999999</v>
      </c>
      <c r="T179" s="66">
        <v>67</v>
      </c>
      <c r="U179" s="69">
        <f t="shared" si="47"/>
        <v>3.35</v>
      </c>
      <c r="V179" s="60"/>
      <c r="W179" s="60"/>
      <c r="X179" s="60">
        <f t="shared" si="51"/>
        <v>3.35</v>
      </c>
      <c r="Y179" s="60"/>
      <c r="Z179" s="60"/>
      <c r="AA179" s="61">
        <v>3.85</v>
      </c>
      <c r="AB179" s="22">
        <f t="shared" si="48"/>
        <v>1.77</v>
      </c>
      <c r="AC179" s="60"/>
      <c r="AD179" s="60"/>
      <c r="AE179" s="60">
        <f t="shared" si="52"/>
        <v>1.77</v>
      </c>
      <c r="AF179" s="61">
        <v>5</v>
      </c>
      <c r="AG179" s="61">
        <v>23</v>
      </c>
      <c r="AH179" s="61">
        <v>0</v>
      </c>
      <c r="AI179" s="60">
        <f t="shared" si="46"/>
        <v>0.434782608695652</v>
      </c>
      <c r="AJ179" s="60">
        <v>0</v>
      </c>
      <c r="AK179" s="60">
        <v>143</v>
      </c>
      <c r="AL179" s="60">
        <f t="shared" si="53"/>
        <v>143</v>
      </c>
      <c r="AM179" s="60">
        <f t="shared" si="54"/>
        <v>2</v>
      </c>
      <c r="AN179" s="60" t="s">
        <v>670</v>
      </c>
      <c r="AO179" s="60">
        <v>1.5</v>
      </c>
      <c r="AP179" s="60">
        <f t="shared" si="55"/>
        <v>3.5</v>
      </c>
      <c r="AQ179" s="70"/>
      <c r="AR179" s="60"/>
      <c r="AS179" s="22">
        <f t="shared" si="56"/>
        <v>3.9347826086956501</v>
      </c>
      <c r="AT179" s="60" t="s">
        <v>671</v>
      </c>
      <c r="AU179" s="60">
        <v>6</v>
      </c>
      <c r="AV179" s="61"/>
      <c r="AW179" s="60"/>
      <c r="AX179" s="60">
        <f t="shared" si="57"/>
        <v>6</v>
      </c>
      <c r="AY179" s="61"/>
      <c r="AZ179" s="60"/>
      <c r="BA179" s="60" t="s">
        <v>672</v>
      </c>
      <c r="BB179" s="60">
        <v>0</v>
      </c>
      <c r="BC179" s="60">
        <f t="shared" si="58"/>
        <v>6</v>
      </c>
      <c r="BD179" s="60"/>
      <c r="BE179" s="60"/>
      <c r="BF179" s="60"/>
      <c r="BG179" s="60"/>
      <c r="BH179" s="60">
        <f t="shared" si="59"/>
        <v>0</v>
      </c>
      <c r="BI179" s="77"/>
      <c r="BJ179" s="77"/>
      <c r="BK179" s="77"/>
      <c r="BL179" s="78"/>
      <c r="BM179" s="60"/>
      <c r="BN179" s="60" t="s">
        <v>651</v>
      </c>
      <c r="BO179" s="60">
        <v>0.45</v>
      </c>
      <c r="BP179" s="60">
        <f t="shared" si="60"/>
        <v>0.45</v>
      </c>
      <c r="BQ179" s="60">
        <f t="shared" si="61"/>
        <v>6.45</v>
      </c>
      <c r="BR179" s="60">
        <f t="shared" si="62"/>
        <v>72.115182608695704</v>
      </c>
      <c r="BS179" s="60">
        <f t="shared" si="67"/>
        <v>36</v>
      </c>
      <c r="BT179" s="60">
        <f t="shared" si="68"/>
        <v>12</v>
      </c>
      <c r="BU179" s="60">
        <f t="shared" si="64"/>
        <v>52</v>
      </c>
    </row>
    <row r="180" spans="1:73" ht="14">
      <c r="A180" s="86" t="s">
        <v>648</v>
      </c>
      <c r="B180" s="91" t="s">
        <v>673</v>
      </c>
      <c r="C180" s="57" t="s">
        <v>674</v>
      </c>
      <c r="D180" s="56">
        <v>5.7290000000000001</v>
      </c>
      <c r="E180" s="60" t="s">
        <v>88</v>
      </c>
      <c r="F180" s="60">
        <v>1</v>
      </c>
      <c r="G180" s="61"/>
      <c r="H180" s="60"/>
      <c r="I180" s="60" t="s">
        <v>510</v>
      </c>
      <c r="J180" s="60">
        <v>0.25</v>
      </c>
      <c r="K180" s="60"/>
      <c r="L180" s="60"/>
      <c r="M180" s="60"/>
      <c r="N180" s="60"/>
      <c r="O180" s="60">
        <f t="shared" si="63"/>
        <v>1.25</v>
      </c>
      <c r="P180" s="60">
        <f t="shared" si="49"/>
        <v>6.9790000000000001</v>
      </c>
      <c r="Q180" s="66" t="s">
        <v>91</v>
      </c>
      <c r="R180" s="60">
        <v>4.3101399999999996</v>
      </c>
      <c r="S180" s="67">
        <f t="shared" si="50"/>
        <v>55.860840000000003</v>
      </c>
      <c r="T180" s="66">
        <v>75</v>
      </c>
      <c r="U180" s="69">
        <f t="shared" si="47"/>
        <v>3.75</v>
      </c>
      <c r="V180" s="60"/>
      <c r="W180" s="60"/>
      <c r="X180" s="60">
        <f t="shared" si="51"/>
        <v>3.75</v>
      </c>
      <c r="Y180" s="60"/>
      <c r="Z180" s="60"/>
      <c r="AA180" s="61">
        <v>4.5</v>
      </c>
      <c r="AB180" s="22">
        <f t="shared" si="48"/>
        <v>1.9</v>
      </c>
      <c r="AC180" s="60"/>
      <c r="AD180" s="60"/>
      <c r="AE180" s="60">
        <f t="shared" si="52"/>
        <v>1.9</v>
      </c>
      <c r="AF180" s="61">
        <v>17</v>
      </c>
      <c r="AG180" s="61">
        <v>23</v>
      </c>
      <c r="AH180" s="61">
        <v>0</v>
      </c>
      <c r="AI180" s="60">
        <f t="shared" si="46"/>
        <v>1.47826086956522</v>
      </c>
      <c r="AJ180" s="60">
        <v>0</v>
      </c>
      <c r="AK180" s="60">
        <v>229.5</v>
      </c>
      <c r="AL180" s="60">
        <f t="shared" si="53"/>
        <v>229.5</v>
      </c>
      <c r="AM180" s="60">
        <f t="shared" si="54"/>
        <v>2</v>
      </c>
      <c r="AN180" s="60" t="s">
        <v>675</v>
      </c>
      <c r="AO180" s="60">
        <v>2</v>
      </c>
      <c r="AP180" s="60">
        <f t="shared" si="55"/>
        <v>4</v>
      </c>
      <c r="AQ180" s="60" t="s">
        <v>676</v>
      </c>
      <c r="AR180" s="60">
        <v>0.4</v>
      </c>
      <c r="AS180" s="22">
        <f t="shared" si="56"/>
        <v>5</v>
      </c>
      <c r="AT180" s="75" t="s">
        <v>677</v>
      </c>
      <c r="AU180" s="60">
        <v>4.8</v>
      </c>
      <c r="AV180" s="61" t="s">
        <v>678</v>
      </c>
      <c r="AW180" s="60">
        <v>0.3</v>
      </c>
      <c r="AX180" s="60">
        <f t="shared" si="57"/>
        <v>5.0999999999999996</v>
      </c>
      <c r="AY180" s="61"/>
      <c r="AZ180" s="60"/>
      <c r="BA180" s="60"/>
      <c r="BB180" s="60"/>
      <c r="BC180" s="60">
        <f t="shared" si="58"/>
        <v>5.0999999999999996</v>
      </c>
      <c r="BD180" s="60"/>
      <c r="BE180" s="60"/>
      <c r="BF180" s="60"/>
      <c r="BG180" s="60"/>
      <c r="BH180" s="60">
        <f t="shared" si="59"/>
        <v>0</v>
      </c>
      <c r="BI180" s="77" t="s">
        <v>679</v>
      </c>
      <c r="BJ180" s="77" t="s">
        <v>679</v>
      </c>
      <c r="BK180" s="77">
        <v>3</v>
      </c>
      <c r="BL180" s="78" t="s">
        <v>680</v>
      </c>
      <c r="BM180" s="60">
        <v>1</v>
      </c>
      <c r="BN180" s="60" t="s">
        <v>651</v>
      </c>
      <c r="BO180" s="60">
        <v>0.45</v>
      </c>
      <c r="BP180" s="60">
        <f t="shared" si="60"/>
        <v>4.45</v>
      </c>
      <c r="BQ180" s="60">
        <f t="shared" si="61"/>
        <v>9.5500000000000007</v>
      </c>
      <c r="BR180" s="60">
        <f t="shared" si="62"/>
        <v>83.039839999999998</v>
      </c>
      <c r="BS180" s="60">
        <f t="shared" si="67"/>
        <v>1</v>
      </c>
      <c r="BT180" s="60">
        <f t="shared" si="68"/>
        <v>1</v>
      </c>
      <c r="BU180" s="60">
        <f t="shared" si="64"/>
        <v>3</v>
      </c>
    </row>
    <row r="181" spans="1:73" ht="14">
      <c r="A181" s="86" t="s">
        <v>648</v>
      </c>
      <c r="B181" s="91" t="s">
        <v>681</v>
      </c>
      <c r="C181" s="57" t="s">
        <v>682</v>
      </c>
      <c r="D181" s="56">
        <v>5.5380000000000003</v>
      </c>
      <c r="E181" s="60" t="s">
        <v>88</v>
      </c>
      <c r="F181" s="60">
        <v>1</v>
      </c>
      <c r="G181" s="61"/>
      <c r="H181" s="60"/>
      <c r="I181" s="60" t="s">
        <v>140</v>
      </c>
      <c r="J181" s="60">
        <v>0.2</v>
      </c>
      <c r="K181" s="60"/>
      <c r="L181" s="60"/>
      <c r="M181" s="60"/>
      <c r="N181" s="60"/>
      <c r="O181" s="60">
        <f t="shared" si="63"/>
        <v>1.2</v>
      </c>
      <c r="P181" s="60">
        <f t="shared" si="49"/>
        <v>6.7380000000000004</v>
      </c>
      <c r="Q181" s="66" t="s">
        <v>91</v>
      </c>
      <c r="R181" s="60">
        <v>3.1779199999999999</v>
      </c>
      <c r="S181" s="67">
        <f t="shared" si="50"/>
        <v>49.067520000000002</v>
      </c>
      <c r="T181" s="66">
        <v>79</v>
      </c>
      <c r="U181" s="69">
        <f t="shared" si="47"/>
        <v>3.95</v>
      </c>
      <c r="V181" s="60"/>
      <c r="W181" s="60"/>
      <c r="X181" s="60">
        <f t="shared" si="51"/>
        <v>3.95</v>
      </c>
      <c r="Y181" s="60"/>
      <c r="Z181" s="60"/>
      <c r="AA181" s="61">
        <v>3.5329999999999999</v>
      </c>
      <c r="AB181" s="22">
        <f t="shared" si="48"/>
        <v>1.7065999999999999</v>
      </c>
      <c r="AC181" s="60"/>
      <c r="AD181" s="60"/>
      <c r="AE181" s="60">
        <f t="shared" si="52"/>
        <v>1.7065999999999999</v>
      </c>
      <c r="AF181" s="61">
        <v>11</v>
      </c>
      <c r="AG181" s="61">
        <v>23</v>
      </c>
      <c r="AH181" s="61">
        <v>0</v>
      </c>
      <c r="AI181" s="60">
        <f t="shared" si="46"/>
        <v>0.95652173913043503</v>
      </c>
      <c r="AJ181" s="60">
        <v>0</v>
      </c>
      <c r="AK181" s="60">
        <v>15.5</v>
      </c>
      <c r="AL181" s="60">
        <f t="shared" si="53"/>
        <v>15.5</v>
      </c>
      <c r="AM181" s="60">
        <f t="shared" si="54"/>
        <v>0.31</v>
      </c>
      <c r="AN181" s="60"/>
      <c r="AO181" s="60"/>
      <c r="AP181" s="60">
        <f t="shared" si="55"/>
        <v>0.31</v>
      </c>
      <c r="AQ181" s="60"/>
      <c r="AR181" s="60"/>
      <c r="AS181" s="22">
        <f t="shared" si="56"/>
        <v>1.26652173913043</v>
      </c>
      <c r="AT181" s="60"/>
      <c r="AU181" s="60"/>
      <c r="AV181" s="61"/>
      <c r="AW181" s="60">
        <v>0</v>
      </c>
      <c r="AX181" s="60">
        <f t="shared" si="57"/>
        <v>0</v>
      </c>
      <c r="AY181" s="61"/>
      <c r="AZ181" s="60">
        <v>0.375</v>
      </c>
      <c r="BA181" s="60" t="s">
        <v>683</v>
      </c>
      <c r="BB181" s="60">
        <v>1</v>
      </c>
      <c r="BC181" s="60">
        <f t="shared" si="58"/>
        <v>1.375</v>
      </c>
      <c r="BD181" s="60"/>
      <c r="BE181" s="60"/>
      <c r="BF181" s="60"/>
      <c r="BG181" s="60"/>
      <c r="BH181" s="60">
        <f t="shared" si="59"/>
        <v>0</v>
      </c>
      <c r="BI181" s="77"/>
      <c r="BJ181" s="77"/>
      <c r="BK181" s="77"/>
      <c r="BL181" s="78"/>
      <c r="BM181" s="60"/>
      <c r="BN181" s="60" t="s">
        <v>651</v>
      </c>
      <c r="BO181" s="60">
        <v>0.45</v>
      </c>
      <c r="BP181" s="60">
        <f t="shared" si="60"/>
        <v>0.45</v>
      </c>
      <c r="BQ181" s="60">
        <f t="shared" si="61"/>
        <v>1.825</v>
      </c>
      <c r="BR181" s="60">
        <f t="shared" si="62"/>
        <v>64.553641739130398</v>
      </c>
      <c r="BS181" s="60">
        <f t="shared" si="67"/>
        <v>42</v>
      </c>
      <c r="BT181" s="60">
        <f t="shared" si="68"/>
        <v>31</v>
      </c>
      <c r="BU181" s="60">
        <f t="shared" si="64"/>
        <v>128</v>
      </c>
    </row>
    <row r="182" spans="1:73" ht="14">
      <c r="A182" s="86" t="s">
        <v>648</v>
      </c>
      <c r="B182" s="54" t="s">
        <v>684</v>
      </c>
      <c r="C182" s="57" t="s">
        <v>685</v>
      </c>
      <c r="D182" s="56">
        <v>5.5030000000000001</v>
      </c>
      <c r="E182" s="60" t="s">
        <v>88</v>
      </c>
      <c r="F182" s="60">
        <v>1</v>
      </c>
      <c r="G182" s="61"/>
      <c r="H182" s="60"/>
      <c r="I182" s="60" t="s">
        <v>140</v>
      </c>
      <c r="J182" s="60">
        <v>0.2</v>
      </c>
      <c r="K182" s="60"/>
      <c r="L182" s="60"/>
      <c r="M182" s="60"/>
      <c r="N182" s="60"/>
      <c r="O182" s="60">
        <f t="shared" si="63"/>
        <v>1.2</v>
      </c>
      <c r="P182" s="60">
        <f t="shared" si="49"/>
        <v>6.7030000000000003</v>
      </c>
      <c r="Q182" s="66" t="s">
        <v>91</v>
      </c>
      <c r="R182" s="60">
        <v>3.7347800000000002</v>
      </c>
      <c r="S182" s="67">
        <f t="shared" si="50"/>
        <v>52.408679999999997</v>
      </c>
      <c r="T182" s="66">
        <v>82.5</v>
      </c>
      <c r="U182" s="69">
        <f t="shared" si="47"/>
        <v>4.125</v>
      </c>
      <c r="V182" s="60"/>
      <c r="W182" s="60"/>
      <c r="X182" s="60">
        <f t="shared" si="51"/>
        <v>4.125</v>
      </c>
      <c r="Y182" s="60"/>
      <c r="Z182" s="60"/>
      <c r="AA182" s="61">
        <v>4.2</v>
      </c>
      <c r="AB182" s="22">
        <f t="shared" si="48"/>
        <v>1.84</v>
      </c>
      <c r="AC182" s="60"/>
      <c r="AD182" s="60"/>
      <c r="AE182" s="60">
        <f t="shared" si="52"/>
        <v>1.84</v>
      </c>
      <c r="AF182" s="61">
        <v>18</v>
      </c>
      <c r="AG182" s="61">
        <v>23</v>
      </c>
      <c r="AH182" s="61">
        <v>0</v>
      </c>
      <c r="AI182" s="60">
        <f t="shared" si="46"/>
        <v>1.5652173913043499</v>
      </c>
      <c r="AJ182" s="60">
        <v>0</v>
      </c>
      <c r="AK182" s="60"/>
      <c r="AL182" s="60">
        <f t="shared" si="53"/>
        <v>0</v>
      </c>
      <c r="AM182" s="60">
        <f t="shared" si="54"/>
        <v>0</v>
      </c>
      <c r="AN182" s="60"/>
      <c r="AO182" s="60"/>
      <c r="AP182" s="60">
        <f t="shared" si="55"/>
        <v>0</v>
      </c>
      <c r="AQ182" s="60" t="s">
        <v>686</v>
      </c>
      <c r="AR182" s="60">
        <v>0.2</v>
      </c>
      <c r="AS182" s="22">
        <f t="shared" si="56"/>
        <v>1.7652173913043501</v>
      </c>
      <c r="AT182" s="75" t="s">
        <v>657</v>
      </c>
      <c r="AU182" s="60">
        <v>0.5</v>
      </c>
      <c r="AV182" s="61"/>
      <c r="AW182" s="60"/>
      <c r="AX182" s="60">
        <f t="shared" si="57"/>
        <v>0.5</v>
      </c>
      <c r="AY182" s="61"/>
      <c r="AZ182" s="60"/>
      <c r="BA182" s="60"/>
      <c r="BB182" s="60"/>
      <c r="BC182" s="60">
        <f t="shared" si="58"/>
        <v>0.5</v>
      </c>
      <c r="BD182" s="60"/>
      <c r="BE182" s="60"/>
      <c r="BF182" s="60"/>
      <c r="BG182" s="60"/>
      <c r="BH182" s="60">
        <f t="shared" si="59"/>
        <v>0</v>
      </c>
      <c r="BI182" s="77"/>
      <c r="BJ182" s="77"/>
      <c r="BK182" s="77"/>
      <c r="BL182" s="78"/>
      <c r="BM182" s="60"/>
      <c r="BN182" s="60" t="s">
        <v>651</v>
      </c>
      <c r="BO182" s="60">
        <v>0.45</v>
      </c>
      <c r="BP182" s="60">
        <f t="shared" si="60"/>
        <v>0.45</v>
      </c>
      <c r="BQ182" s="60">
        <f t="shared" si="61"/>
        <v>0.95</v>
      </c>
      <c r="BR182" s="60">
        <f t="shared" si="62"/>
        <v>67.791897391304303</v>
      </c>
      <c r="BS182" s="60">
        <f t="shared" si="67"/>
        <v>15</v>
      </c>
      <c r="BT182" s="60">
        <f t="shared" si="68"/>
        <v>25</v>
      </c>
      <c r="BU182" s="60">
        <f t="shared" si="64"/>
        <v>97</v>
      </c>
    </row>
    <row r="183" spans="1:73" ht="14">
      <c r="A183" s="86" t="s">
        <v>648</v>
      </c>
      <c r="B183" s="54" t="s">
        <v>687</v>
      </c>
      <c r="C183" s="57" t="s">
        <v>688</v>
      </c>
      <c r="D183" s="56">
        <v>5.7389999999999999</v>
      </c>
      <c r="E183" s="60" t="s">
        <v>88</v>
      </c>
      <c r="F183" s="60">
        <v>1</v>
      </c>
      <c r="G183" s="61"/>
      <c r="H183" s="60"/>
      <c r="I183" s="60" t="s">
        <v>689</v>
      </c>
      <c r="J183" s="60">
        <v>0.45</v>
      </c>
      <c r="K183" s="60"/>
      <c r="L183" s="60"/>
      <c r="M183" s="60"/>
      <c r="N183" s="60"/>
      <c r="O183" s="60">
        <f t="shared" si="63"/>
        <v>1.45</v>
      </c>
      <c r="P183" s="60">
        <f t="shared" si="49"/>
        <v>7.1890000000000001</v>
      </c>
      <c r="Q183" s="66" t="s">
        <v>91</v>
      </c>
      <c r="R183" s="60">
        <v>2.8444400000000001</v>
      </c>
      <c r="S183" s="67">
        <f t="shared" si="50"/>
        <v>47.06664</v>
      </c>
      <c r="T183" s="66">
        <v>76.5</v>
      </c>
      <c r="U183" s="69">
        <f t="shared" si="47"/>
        <v>3.8250000000000002</v>
      </c>
      <c r="V183" s="60"/>
      <c r="W183" s="60"/>
      <c r="X183" s="60">
        <f t="shared" si="51"/>
        <v>3.8250000000000002</v>
      </c>
      <c r="Y183" s="60"/>
      <c r="Z183" s="60"/>
      <c r="AA183" s="61">
        <v>4.5</v>
      </c>
      <c r="AB183" s="22">
        <f t="shared" si="48"/>
        <v>1.9</v>
      </c>
      <c r="AC183" s="60"/>
      <c r="AD183" s="60"/>
      <c r="AE183" s="60">
        <f t="shared" si="52"/>
        <v>1.9</v>
      </c>
      <c r="AF183" s="61">
        <v>7</v>
      </c>
      <c r="AG183" s="61">
        <v>22</v>
      </c>
      <c r="AH183" s="61">
        <v>0</v>
      </c>
      <c r="AI183" s="60">
        <f t="shared" ref="AI183:AI198" si="69">AF183/AG183*2-AH183*0.5</f>
        <v>0.63636363636363602</v>
      </c>
      <c r="AJ183" s="60">
        <v>0</v>
      </c>
      <c r="AK183" s="60">
        <v>246</v>
      </c>
      <c r="AL183" s="60">
        <f t="shared" si="53"/>
        <v>246</v>
      </c>
      <c r="AM183" s="60">
        <f t="shared" si="54"/>
        <v>2</v>
      </c>
      <c r="AN183" s="60" t="s">
        <v>690</v>
      </c>
      <c r="AO183" s="60">
        <v>2.75</v>
      </c>
      <c r="AP183" s="60">
        <f t="shared" si="55"/>
        <v>4.75</v>
      </c>
      <c r="AQ183" s="60"/>
      <c r="AR183" s="60"/>
      <c r="AS183" s="22">
        <f t="shared" si="56"/>
        <v>5</v>
      </c>
      <c r="AT183" s="75" t="s">
        <v>691</v>
      </c>
      <c r="AU183" s="60">
        <v>0.5</v>
      </c>
      <c r="AV183" s="61"/>
      <c r="AW183" s="60"/>
      <c r="AX183" s="60">
        <f t="shared" si="57"/>
        <v>0.5</v>
      </c>
      <c r="AY183" s="61"/>
      <c r="AZ183" s="60"/>
      <c r="BA183" s="60"/>
      <c r="BB183" s="60"/>
      <c r="BC183" s="60">
        <f t="shared" si="58"/>
        <v>0.5</v>
      </c>
      <c r="BD183" s="60"/>
      <c r="BE183" s="60"/>
      <c r="BF183" s="60"/>
      <c r="BG183" s="60"/>
      <c r="BH183" s="60">
        <f t="shared" si="59"/>
        <v>0</v>
      </c>
      <c r="BI183" s="77" t="s">
        <v>256</v>
      </c>
      <c r="BJ183" s="77" t="s">
        <v>256</v>
      </c>
      <c r="BK183" s="77">
        <v>2.5</v>
      </c>
      <c r="BL183" s="78"/>
      <c r="BM183" s="60"/>
      <c r="BN183" s="60" t="s">
        <v>692</v>
      </c>
      <c r="BO183" s="60">
        <v>0.9</v>
      </c>
      <c r="BP183" s="60">
        <f t="shared" si="60"/>
        <v>3.4</v>
      </c>
      <c r="BQ183" s="60">
        <f t="shared" si="61"/>
        <v>3.9</v>
      </c>
      <c r="BR183" s="60">
        <f t="shared" si="62"/>
        <v>68.88064</v>
      </c>
      <c r="BS183" s="60">
        <f t="shared" si="67"/>
        <v>60</v>
      </c>
      <c r="BT183" s="60">
        <f t="shared" si="68"/>
        <v>20</v>
      </c>
      <c r="BU183" s="60">
        <f t="shared" si="64"/>
        <v>80</v>
      </c>
    </row>
    <row r="184" spans="1:73" ht="14">
      <c r="A184" s="86" t="s">
        <v>648</v>
      </c>
      <c r="B184" s="54" t="s">
        <v>693</v>
      </c>
      <c r="C184" s="57" t="s">
        <v>694</v>
      </c>
      <c r="D184" s="56">
        <v>5.5030000000000001</v>
      </c>
      <c r="E184" s="60" t="s">
        <v>88</v>
      </c>
      <c r="F184" s="60">
        <v>1</v>
      </c>
      <c r="G184" s="61"/>
      <c r="H184" s="60"/>
      <c r="I184" s="60"/>
      <c r="J184" s="60"/>
      <c r="K184" s="60"/>
      <c r="L184" s="60"/>
      <c r="M184" s="60"/>
      <c r="N184" s="60"/>
      <c r="O184" s="60">
        <f t="shared" si="63"/>
        <v>1</v>
      </c>
      <c r="P184" s="60">
        <f t="shared" si="49"/>
        <v>6.5030000000000001</v>
      </c>
      <c r="Q184" s="66" t="s">
        <v>91</v>
      </c>
      <c r="R184" s="60">
        <v>3.1405799999999999</v>
      </c>
      <c r="S184" s="67">
        <f t="shared" si="50"/>
        <v>48.84348</v>
      </c>
      <c r="T184" s="66">
        <v>68.33</v>
      </c>
      <c r="U184" s="69">
        <f t="shared" si="47"/>
        <v>3.4165000000000001</v>
      </c>
      <c r="V184" s="60"/>
      <c r="W184" s="60"/>
      <c r="X184" s="60">
        <f t="shared" si="51"/>
        <v>3.4165000000000001</v>
      </c>
      <c r="Y184" s="60"/>
      <c r="Z184" s="60"/>
      <c r="AA184" s="61">
        <v>3.2</v>
      </c>
      <c r="AB184" s="22">
        <f t="shared" si="48"/>
        <v>1.64</v>
      </c>
      <c r="AC184" s="60"/>
      <c r="AD184" s="60"/>
      <c r="AE184" s="60">
        <f t="shared" si="52"/>
        <v>1.64</v>
      </c>
      <c r="AF184" s="61">
        <v>1</v>
      </c>
      <c r="AG184" s="61">
        <v>23</v>
      </c>
      <c r="AH184" s="61">
        <v>0</v>
      </c>
      <c r="AI184" s="60">
        <f t="shared" si="69"/>
        <v>8.6956521739130405E-2</v>
      </c>
      <c r="AJ184" s="60">
        <v>0</v>
      </c>
      <c r="AK184" s="60">
        <v>4.5</v>
      </c>
      <c r="AL184" s="60">
        <f t="shared" si="53"/>
        <v>4.5</v>
      </c>
      <c r="AM184" s="60">
        <f t="shared" si="54"/>
        <v>0.09</v>
      </c>
      <c r="AN184" s="60"/>
      <c r="AO184" s="60"/>
      <c r="AP184" s="60">
        <f t="shared" si="55"/>
        <v>0.09</v>
      </c>
      <c r="AQ184" s="60"/>
      <c r="AR184" s="60"/>
      <c r="AS184" s="22">
        <f t="shared" si="56"/>
        <v>0.17695652173913001</v>
      </c>
      <c r="AT184" s="75"/>
      <c r="AU184" s="60"/>
      <c r="AV184" s="61"/>
      <c r="AW184" s="60"/>
      <c r="AX184" s="60">
        <f t="shared" si="57"/>
        <v>0</v>
      </c>
      <c r="AY184" s="61"/>
      <c r="AZ184" s="60"/>
      <c r="BA184" s="60"/>
      <c r="BB184" s="60"/>
      <c r="BC184" s="60">
        <f t="shared" si="58"/>
        <v>0</v>
      </c>
      <c r="BD184" s="60"/>
      <c r="BE184" s="60"/>
      <c r="BF184" s="60"/>
      <c r="BG184" s="60"/>
      <c r="BH184" s="60">
        <f t="shared" si="59"/>
        <v>0</v>
      </c>
      <c r="BI184" s="77"/>
      <c r="BJ184" s="77"/>
      <c r="BK184" s="77"/>
      <c r="BL184" s="78"/>
      <c r="BM184" s="60"/>
      <c r="BN184" s="60" t="s">
        <v>651</v>
      </c>
      <c r="BO184" s="60">
        <v>0.45</v>
      </c>
      <c r="BP184" s="60">
        <f t="shared" si="60"/>
        <v>0.45</v>
      </c>
      <c r="BQ184" s="60">
        <f t="shared" si="61"/>
        <v>0.45</v>
      </c>
      <c r="BR184" s="60">
        <f t="shared" si="62"/>
        <v>61.029936521739103</v>
      </c>
      <c r="BS184" s="60">
        <f t="shared" si="67"/>
        <v>44</v>
      </c>
      <c r="BT184" s="60">
        <f t="shared" si="68"/>
        <v>51</v>
      </c>
      <c r="BU184" s="60">
        <f t="shared" si="64"/>
        <v>195</v>
      </c>
    </row>
    <row r="185" spans="1:73" ht="14">
      <c r="A185" s="86" t="s">
        <v>648</v>
      </c>
      <c r="B185" s="91" t="s">
        <v>695</v>
      </c>
      <c r="C185" s="57" t="s">
        <v>696</v>
      </c>
      <c r="D185" s="56">
        <v>5.6050000000000004</v>
      </c>
      <c r="E185" s="60" t="s">
        <v>88</v>
      </c>
      <c r="F185" s="60">
        <v>1</v>
      </c>
      <c r="G185" s="61"/>
      <c r="H185" s="60"/>
      <c r="I185" s="60" t="s">
        <v>697</v>
      </c>
      <c r="J185" s="60">
        <v>0.25</v>
      </c>
      <c r="K185" s="60"/>
      <c r="L185" s="60"/>
      <c r="M185" s="60"/>
      <c r="N185" s="60"/>
      <c r="O185" s="60">
        <f t="shared" si="63"/>
        <v>1.25</v>
      </c>
      <c r="P185" s="60">
        <f t="shared" si="49"/>
        <v>6.8550000000000004</v>
      </c>
      <c r="Q185" s="66" t="s">
        <v>91</v>
      </c>
      <c r="R185" s="60">
        <v>3.4333300000000002</v>
      </c>
      <c r="S185" s="67">
        <f t="shared" si="50"/>
        <v>50.599980000000002</v>
      </c>
      <c r="T185" s="66">
        <v>88.5</v>
      </c>
      <c r="U185" s="69">
        <f t="shared" si="47"/>
        <v>4.4249999999999998</v>
      </c>
      <c r="V185" s="60" t="s">
        <v>698</v>
      </c>
      <c r="W185" s="60">
        <v>0.5</v>
      </c>
      <c r="X185" s="60">
        <f t="shared" si="51"/>
        <v>4.9249999999999998</v>
      </c>
      <c r="Y185" s="60"/>
      <c r="Z185" s="60"/>
      <c r="AA185" s="61">
        <v>4</v>
      </c>
      <c r="AB185" s="22">
        <f t="shared" si="48"/>
        <v>1.8</v>
      </c>
      <c r="AC185" s="60"/>
      <c r="AD185" s="60"/>
      <c r="AE185" s="60">
        <f t="shared" si="52"/>
        <v>1.8</v>
      </c>
      <c r="AF185" s="61">
        <v>16</v>
      </c>
      <c r="AG185" s="61">
        <v>23</v>
      </c>
      <c r="AH185" s="61">
        <v>0</v>
      </c>
      <c r="AI185" s="60">
        <f t="shared" si="69"/>
        <v>1.39130434782609</v>
      </c>
      <c r="AJ185" s="60">
        <v>0</v>
      </c>
      <c r="AK185" s="60">
        <v>132.5</v>
      </c>
      <c r="AL185" s="60">
        <f t="shared" si="53"/>
        <v>132.5</v>
      </c>
      <c r="AM185" s="60">
        <f t="shared" si="54"/>
        <v>2</v>
      </c>
      <c r="AN185" s="60" t="s">
        <v>699</v>
      </c>
      <c r="AO185" s="60">
        <v>1.25</v>
      </c>
      <c r="AP185" s="60">
        <f t="shared" si="55"/>
        <v>3.25</v>
      </c>
      <c r="AQ185" s="60"/>
      <c r="AR185" s="60"/>
      <c r="AS185" s="22">
        <f t="shared" si="56"/>
        <v>4.6413043478260896</v>
      </c>
      <c r="AT185" s="60" t="s">
        <v>700</v>
      </c>
      <c r="AU185" s="60">
        <v>5</v>
      </c>
      <c r="AV185" s="61" t="s">
        <v>701</v>
      </c>
      <c r="AW185" s="60">
        <v>2</v>
      </c>
      <c r="AX185" s="60">
        <f t="shared" si="57"/>
        <v>7</v>
      </c>
      <c r="AY185" s="61"/>
      <c r="AZ185" s="60"/>
      <c r="BA185" s="60" t="s">
        <v>702</v>
      </c>
      <c r="BB185" s="60">
        <v>2</v>
      </c>
      <c r="BC185" s="60">
        <f t="shared" si="58"/>
        <v>9</v>
      </c>
      <c r="BD185" s="60"/>
      <c r="BE185" s="60"/>
      <c r="BF185" s="60"/>
      <c r="BG185" s="60"/>
      <c r="BH185" s="60">
        <f t="shared" si="59"/>
        <v>0</v>
      </c>
      <c r="BI185" s="77" t="s">
        <v>703</v>
      </c>
      <c r="BJ185" s="77" t="s">
        <v>703</v>
      </c>
      <c r="BK185" s="77">
        <v>2.9</v>
      </c>
      <c r="BL185" s="78"/>
      <c r="BM185" s="60"/>
      <c r="BN185" s="60" t="s">
        <v>704</v>
      </c>
      <c r="BO185" s="60">
        <v>0.6</v>
      </c>
      <c r="BP185" s="60">
        <f t="shared" si="60"/>
        <v>3.5</v>
      </c>
      <c r="BQ185" s="60">
        <f t="shared" si="61"/>
        <v>12</v>
      </c>
      <c r="BR185" s="60">
        <f t="shared" si="62"/>
        <v>80.821284347826094</v>
      </c>
      <c r="BS185" s="60">
        <f t="shared" si="67"/>
        <v>27</v>
      </c>
      <c r="BT185" s="60">
        <f t="shared" si="68"/>
        <v>3</v>
      </c>
      <c r="BU185" s="60">
        <f t="shared" si="64"/>
        <v>12</v>
      </c>
    </row>
    <row r="186" spans="1:73" ht="14">
      <c r="A186" s="86" t="s">
        <v>648</v>
      </c>
      <c r="B186" s="91" t="s">
        <v>705</v>
      </c>
      <c r="C186" s="57" t="s">
        <v>706</v>
      </c>
      <c r="D186" s="56">
        <v>5.6050000000000004</v>
      </c>
      <c r="E186" s="60" t="s">
        <v>88</v>
      </c>
      <c r="F186" s="60">
        <v>1</v>
      </c>
      <c r="G186" s="61"/>
      <c r="H186" s="60"/>
      <c r="I186" s="75" t="s">
        <v>510</v>
      </c>
      <c r="J186" s="75">
        <v>0.25</v>
      </c>
      <c r="K186" s="60"/>
      <c r="L186" s="60"/>
      <c r="M186" s="60"/>
      <c r="N186" s="60"/>
      <c r="O186" s="60">
        <f t="shared" si="63"/>
        <v>1.25</v>
      </c>
      <c r="P186" s="60">
        <f t="shared" si="49"/>
        <v>6.8550000000000004</v>
      </c>
      <c r="Q186" s="66" t="s">
        <v>91</v>
      </c>
      <c r="R186" s="60">
        <v>2.9594200000000002</v>
      </c>
      <c r="S186" s="67">
        <f t="shared" si="50"/>
        <v>47.756520000000002</v>
      </c>
      <c r="T186" s="66">
        <v>83.5</v>
      </c>
      <c r="U186" s="69">
        <f t="shared" ref="U186:U249" si="70">T186*0.05</f>
        <v>4.1749999999999998</v>
      </c>
      <c r="V186" s="60"/>
      <c r="W186" s="60"/>
      <c r="X186" s="60">
        <f t="shared" si="51"/>
        <v>4.1749999999999998</v>
      </c>
      <c r="Y186" s="60"/>
      <c r="Z186" s="60"/>
      <c r="AA186" s="61">
        <v>3.5</v>
      </c>
      <c r="AB186" s="22">
        <f t="shared" si="48"/>
        <v>1.7</v>
      </c>
      <c r="AC186" s="60"/>
      <c r="AD186" s="60"/>
      <c r="AE186" s="60">
        <f t="shared" si="52"/>
        <v>1.7</v>
      </c>
      <c r="AF186" s="61">
        <v>16</v>
      </c>
      <c r="AG186" s="61">
        <v>23</v>
      </c>
      <c r="AH186" s="61">
        <v>0</v>
      </c>
      <c r="AI186" s="60">
        <f t="shared" si="69"/>
        <v>1.39130434782609</v>
      </c>
      <c r="AJ186" s="60">
        <v>0</v>
      </c>
      <c r="AK186" s="60">
        <v>252</v>
      </c>
      <c r="AL186" s="60">
        <f t="shared" si="53"/>
        <v>252</v>
      </c>
      <c r="AM186" s="60">
        <f t="shared" si="54"/>
        <v>2</v>
      </c>
      <c r="AN186" s="60" t="s">
        <v>707</v>
      </c>
      <c r="AO186" s="60">
        <v>2</v>
      </c>
      <c r="AP186" s="60">
        <f t="shared" si="55"/>
        <v>4</v>
      </c>
      <c r="AQ186" s="60"/>
      <c r="AR186" s="60"/>
      <c r="AS186" s="22">
        <f t="shared" si="56"/>
        <v>5</v>
      </c>
      <c r="AT186" s="60"/>
      <c r="AU186" s="60"/>
      <c r="AV186" s="61" t="s">
        <v>708</v>
      </c>
      <c r="AW186" s="60">
        <v>0.4</v>
      </c>
      <c r="AX186" s="60">
        <f t="shared" si="57"/>
        <v>0.4</v>
      </c>
      <c r="AY186" s="61"/>
      <c r="AZ186" s="60"/>
      <c r="BA186" s="60"/>
      <c r="BB186" s="60"/>
      <c r="BC186" s="60">
        <f t="shared" si="58"/>
        <v>0.4</v>
      </c>
      <c r="BD186" s="60"/>
      <c r="BE186" s="60"/>
      <c r="BF186" s="60"/>
      <c r="BG186" s="60"/>
      <c r="BH186" s="60">
        <f t="shared" si="59"/>
        <v>0</v>
      </c>
      <c r="BI186" s="77" t="s">
        <v>709</v>
      </c>
      <c r="BJ186" s="77" t="s">
        <v>709</v>
      </c>
      <c r="BK186" s="77">
        <v>1.5</v>
      </c>
      <c r="BL186" s="78"/>
      <c r="BM186" s="60"/>
      <c r="BN186" s="60" t="s">
        <v>651</v>
      </c>
      <c r="BO186" s="60">
        <v>0.45</v>
      </c>
      <c r="BP186" s="60">
        <f t="shared" si="60"/>
        <v>1.95</v>
      </c>
      <c r="BQ186" s="60">
        <f t="shared" si="61"/>
        <v>2.35</v>
      </c>
      <c r="BR186" s="60">
        <f t="shared" si="62"/>
        <v>67.836519999999993</v>
      </c>
      <c r="BS186" s="60">
        <f t="shared" si="67"/>
        <v>53</v>
      </c>
      <c r="BT186" s="60">
        <f t="shared" si="68"/>
        <v>24</v>
      </c>
      <c r="BU186" s="60">
        <f t="shared" si="64"/>
        <v>96</v>
      </c>
    </row>
    <row r="187" spans="1:73" ht="26">
      <c r="A187" s="86" t="s">
        <v>648</v>
      </c>
      <c r="B187" s="91" t="s">
        <v>710</v>
      </c>
      <c r="C187" s="57" t="s">
        <v>711</v>
      </c>
      <c r="D187" s="56">
        <v>5.7990000000000004</v>
      </c>
      <c r="E187" s="60" t="s">
        <v>88</v>
      </c>
      <c r="F187" s="60">
        <v>1</v>
      </c>
      <c r="G187" s="61"/>
      <c r="H187" s="96"/>
      <c r="I187" s="75" t="s">
        <v>510</v>
      </c>
      <c r="J187" s="75">
        <v>0.25</v>
      </c>
      <c r="K187" s="96"/>
      <c r="L187" s="96"/>
      <c r="M187" s="96"/>
      <c r="N187" s="96"/>
      <c r="O187" s="60">
        <f t="shared" si="63"/>
        <v>1.25</v>
      </c>
      <c r="P187" s="60">
        <f t="shared" si="49"/>
        <v>7.0490000000000004</v>
      </c>
      <c r="Q187" s="103" t="s">
        <v>91</v>
      </c>
      <c r="R187" s="96">
        <v>3.1230799999999999</v>
      </c>
      <c r="S187" s="104">
        <f t="shared" si="50"/>
        <v>48.738480000000003</v>
      </c>
      <c r="T187" s="66">
        <v>81</v>
      </c>
      <c r="U187" s="69">
        <f t="shared" si="70"/>
        <v>4.05</v>
      </c>
      <c r="V187" s="103"/>
      <c r="W187" s="103"/>
      <c r="X187" s="60">
        <f t="shared" si="51"/>
        <v>4.05</v>
      </c>
      <c r="Y187" s="96"/>
      <c r="Z187" s="96"/>
      <c r="AA187" s="61">
        <v>3.9</v>
      </c>
      <c r="AB187" s="22">
        <f t="shared" si="48"/>
        <v>1.78</v>
      </c>
      <c r="AC187" s="96"/>
      <c r="AD187" s="96"/>
      <c r="AE187" s="60">
        <f t="shared" si="52"/>
        <v>1.78</v>
      </c>
      <c r="AF187" s="61">
        <v>16</v>
      </c>
      <c r="AG187" s="61">
        <v>23</v>
      </c>
      <c r="AH187" s="61">
        <v>0</v>
      </c>
      <c r="AI187" s="60">
        <f t="shared" si="69"/>
        <v>1.39130434782609</v>
      </c>
      <c r="AJ187" s="60">
        <v>0</v>
      </c>
      <c r="AK187" s="75">
        <v>229.5</v>
      </c>
      <c r="AL187" s="60">
        <f t="shared" si="53"/>
        <v>229.5</v>
      </c>
      <c r="AM187" s="60">
        <f t="shared" si="54"/>
        <v>2</v>
      </c>
      <c r="AN187" s="75" t="s">
        <v>712</v>
      </c>
      <c r="AO187" s="75">
        <v>1.5</v>
      </c>
      <c r="AP187" s="60">
        <f t="shared" si="55"/>
        <v>3.5</v>
      </c>
      <c r="AQ187" s="103"/>
      <c r="AR187" s="103"/>
      <c r="AS187" s="22">
        <f t="shared" si="56"/>
        <v>4.8913043478260896</v>
      </c>
      <c r="AT187" s="75" t="s">
        <v>713</v>
      </c>
      <c r="AU187" s="75">
        <v>1.5</v>
      </c>
      <c r="AV187" s="61"/>
      <c r="AW187" s="96"/>
      <c r="AX187" s="60">
        <f t="shared" si="57"/>
        <v>1.5</v>
      </c>
      <c r="AY187" s="61"/>
      <c r="AZ187" s="96"/>
      <c r="BA187" s="96"/>
      <c r="BB187" s="96"/>
      <c r="BC187" s="60">
        <f t="shared" si="58"/>
        <v>1.5</v>
      </c>
      <c r="BD187" s="103"/>
      <c r="BE187" s="103"/>
      <c r="BF187" s="116"/>
      <c r="BG187" s="61">
        <v>0</v>
      </c>
      <c r="BH187" s="60">
        <f t="shared" si="59"/>
        <v>0</v>
      </c>
      <c r="BI187" s="120" t="s">
        <v>152</v>
      </c>
      <c r="BJ187" s="120" t="s">
        <v>152</v>
      </c>
      <c r="BK187" s="120">
        <v>1.5</v>
      </c>
      <c r="BL187" s="78"/>
      <c r="BM187" s="103"/>
      <c r="BN187" s="60" t="s">
        <v>651</v>
      </c>
      <c r="BO187" s="60">
        <v>0.45</v>
      </c>
      <c r="BP187" s="60">
        <f t="shared" si="60"/>
        <v>1.95</v>
      </c>
      <c r="BQ187" s="60">
        <f t="shared" si="61"/>
        <v>3.45</v>
      </c>
      <c r="BR187" s="60">
        <f t="shared" si="62"/>
        <v>69.958784347826096</v>
      </c>
      <c r="BS187" s="60">
        <f t="shared" si="67"/>
        <v>46</v>
      </c>
      <c r="BT187" s="60">
        <f t="shared" si="68"/>
        <v>17</v>
      </c>
      <c r="BU187" s="96">
        <f t="shared" si="64"/>
        <v>68</v>
      </c>
    </row>
    <row r="188" spans="1:73" ht="14">
      <c r="A188" s="86" t="s">
        <v>648</v>
      </c>
      <c r="B188" s="54" t="s">
        <v>714</v>
      </c>
      <c r="C188" s="57" t="s">
        <v>715</v>
      </c>
      <c r="D188" s="56">
        <v>5.4329999999999998</v>
      </c>
      <c r="E188" s="60" t="s">
        <v>88</v>
      </c>
      <c r="F188" s="60">
        <v>1</v>
      </c>
      <c r="G188" s="61"/>
      <c r="H188" s="60"/>
      <c r="I188" s="60"/>
      <c r="J188" s="60"/>
      <c r="K188" s="60"/>
      <c r="L188" s="60"/>
      <c r="M188" s="60"/>
      <c r="N188" s="60"/>
      <c r="O188" s="60">
        <f t="shared" si="63"/>
        <v>1</v>
      </c>
      <c r="P188" s="60">
        <f t="shared" si="49"/>
        <v>6.4329999999999998</v>
      </c>
      <c r="Q188" s="66" t="s">
        <v>91</v>
      </c>
      <c r="R188" s="60">
        <v>2.3058000000000001</v>
      </c>
      <c r="S188" s="67">
        <f t="shared" si="50"/>
        <v>43.834800000000001</v>
      </c>
      <c r="T188" s="66">
        <v>68.5</v>
      </c>
      <c r="U188" s="69">
        <f t="shared" si="70"/>
        <v>3.4249999999999998</v>
      </c>
      <c r="V188" s="60"/>
      <c r="W188" s="60"/>
      <c r="X188" s="60">
        <f t="shared" si="51"/>
        <v>3.4249999999999998</v>
      </c>
      <c r="Y188" s="60"/>
      <c r="Z188" s="60"/>
      <c r="AA188" s="61">
        <v>3.5</v>
      </c>
      <c r="AB188" s="22">
        <f t="shared" si="48"/>
        <v>1.7</v>
      </c>
      <c r="AC188" s="60"/>
      <c r="AD188" s="60"/>
      <c r="AE188" s="60">
        <f t="shared" si="52"/>
        <v>1.7</v>
      </c>
      <c r="AF188" s="61">
        <v>3</v>
      </c>
      <c r="AG188" s="61">
        <v>23</v>
      </c>
      <c r="AH188" s="61">
        <v>1</v>
      </c>
      <c r="AI188" s="60">
        <f t="shared" si="69"/>
        <v>-0.23913043478260901</v>
      </c>
      <c r="AJ188" s="60">
        <v>0</v>
      </c>
      <c r="AK188" s="60"/>
      <c r="AL188" s="60">
        <f t="shared" si="53"/>
        <v>0</v>
      </c>
      <c r="AM188" s="60">
        <f t="shared" si="54"/>
        <v>0</v>
      </c>
      <c r="AN188" s="60"/>
      <c r="AO188" s="60"/>
      <c r="AP188" s="60">
        <f t="shared" si="55"/>
        <v>0</v>
      </c>
      <c r="AQ188" s="60"/>
      <c r="AR188" s="60"/>
      <c r="AS188" s="22">
        <f t="shared" si="56"/>
        <v>-0.23913043478260901</v>
      </c>
      <c r="AT188" s="75"/>
      <c r="AU188" s="60"/>
      <c r="AV188" s="61"/>
      <c r="AW188" s="60"/>
      <c r="AX188" s="60">
        <f t="shared" si="57"/>
        <v>0</v>
      </c>
      <c r="AY188" s="61"/>
      <c r="AZ188" s="60"/>
      <c r="BA188" s="60"/>
      <c r="BB188" s="60"/>
      <c r="BC188" s="60">
        <f t="shared" si="58"/>
        <v>0</v>
      </c>
      <c r="BD188" s="60"/>
      <c r="BE188" s="60"/>
      <c r="BF188" s="60"/>
      <c r="BG188" s="60"/>
      <c r="BH188" s="60">
        <f t="shared" si="59"/>
        <v>0</v>
      </c>
      <c r="BI188" s="77"/>
      <c r="BJ188" s="77"/>
      <c r="BK188" s="77"/>
      <c r="BL188" s="78"/>
      <c r="BM188" s="60"/>
      <c r="BN188" s="60" t="s">
        <v>651</v>
      </c>
      <c r="BO188" s="60">
        <v>0.45</v>
      </c>
      <c r="BP188" s="60">
        <f t="shared" si="60"/>
        <v>0.45</v>
      </c>
      <c r="BQ188" s="60">
        <f t="shared" si="61"/>
        <v>0.45</v>
      </c>
      <c r="BR188" s="60">
        <f t="shared" si="62"/>
        <v>55.603669565217402</v>
      </c>
      <c r="BS188" s="60">
        <f t="shared" si="67"/>
        <v>89</v>
      </c>
      <c r="BT188" s="60">
        <f t="shared" si="68"/>
        <v>91</v>
      </c>
      <c r="BU188" s="60">
        <f t="shared" si="64"/>
        <v>335</v>
      </c>
    </row>
    <row r="189" spans="1:73" ht="14">
      <c r="A189" s="86" t="s">
        <v>648</v>
      </c>
      <c r="B189" s="54" t="s">
        <v>716</v>
      </c>
      <c r="C189" s="57" t="s">
        <v>717</v>
      </c>
      <c r="D189" s="56">
        <v>5.5030000000000001</v>
      </c>
      <c r="E189" s="60" t="s">
        <v>88</v>
      </c>
      <c r="F189" s="60">
        <v>1</v>
      </c>
      <c r="G189" s="61"/>
      <c r="H189" s="60"/>
      <c r="I189" s="60"/>
      <c r="J189" s="60"/>
      <c r="K189" s="60"/>
      <c r="L189" s="60"/>
      <c r="M189" s="60"/>
      <c r="N189" s="60"/>
      <c r="O189" s="60">
        <f t="shared" si="63"/>
        <v>1</v>
      </c>
      <c r="P189" s="60">
        <f t="shared" si="49"/>
        <v>6.5030000000000001</v>
      </c>
      <c r="Q189" s="66" t="s">
        <v>91</v>
      </c>
      <c r="R189" s="60">
        <v>3.17971</v>
      </c>
      <c r="S189" s="67">
        <f t="shared" si="50"/>
        <v>49.07826</v>
      </c>
      <c r="T189" s="66">
        <v>64.5</v>
      </c>
      <c r="U189" s="69">
        <f t="shared" si="70"/>
        <v>3.2250000000000001</v>
      </c>
      <c r="V189" s="60"/>
      <c r="W189" s="60"/>
      <c r="X189" s="60">
        <f t="shared" si="51"/>
        <v>3.2250000000000001</v>
      </c>
      <c r="Y189" s="60"/>
      <c r="Z189" s="60"/>
      <c r="AA189" s="61">
        <v>4.5</v>
      </c>
      <c r="AB189" s="22">
        <f t="shared" si="48"/>
        <v>1.9</v>
      </c>
      <c r="AC189" s="60"/>
      <c r="AD189" s="60"/>
      <c r="AE189" s="60">
        <f t="shared" si="52"/>
        <v>1.9</v>
      </c>
      <c r="AF189" s="61">
        <v>3</v>
      </c>
      <c r="AG189" s="61">
        <v>23</v>
      </c>
      <c r="AH189" s="61">
        <v>2</v>
      </c>
      <c r="AI189" s="60">
        <f t="shared" si="69"/>
        <v>-0.73913043478260898</v>
      </c>
      <c r="AJ189" s="60">
        <v>0</v>
      </c>
      <c r="AK189" s="60">
        <v>2</v>
      </c>
      <c r="AL189" s="60">
        <f t="shared" si="53"/>
        <v>2</v>
      </c>
      <c r="AM189" s="60">
        <f t="shared" si="54"/>
        <v>0.04</v>
      </c>
      <c r="AN189" s="60"/>
      <c r="AO189" s="60"/>
      <c r="AP189" s="60">
        <f t="shared" si="55"/>
        <v>0.04</v>
      </c>
      <c r="AQ189" s="60"/>
      <c r="AR189" s="60"/>
      <c r="AS189" s="22">
        <f t="shared" si="56"/>
        <v>-0.69913043478260894</v>
      </c>
      <c r="AT189" s="75"/>
      <c r="AU189" s="60"/>
      <c r="AV189" s="61"/>
      <c r="AW189" s="60"/>
      <c r="AX189" s="60">
        <f t="shared" si="57"/>
        <v>0</v>
      </c>
      <c r="AY189" s="61"/>
      <c r="AZ189" s="60"/>
      <c r="BA189" s="60"/>
      <c r="BB189" s="60"/>
      <c r="BC189" s="60">
        <f t="shared" si="58"/>
        <v>0</v>
      </c>
      <c r="BD189" s="60"/>
      <c r="BE189" s="60"/>
      <c r="BF189" s="60"/>
      <c r="BG189" s="60"/>
      <c r="BH189" s="60">
        <f t="shared" si="59"/>
        <v>0</v>
      </c>
      <c r="BI189" s="77"/>
      <c r="BJ189" s="77"/>
      <c r="BK189" s="77"/>
      <c r="BL189" s="78"/>
      <c r="BM189" s="60"/>
      <c r="BN189" s="60" t="s">
        <v>651</v>
      </c>
      <c r="BO189" s="60">
        <v>0.45</v>
      </c>
      <c r="BP189" s="60">
        <f t="shared" si="60"/>
        <v>0.45</v>
      </c>
      <c r="BQ189" s="60">
        <f t="shared" si="61"/>
        <v>0.45</v>
      </c>
      <c r="BR189" s="60">
        <f t="shared" si="62"/>
        <v>60.4571295652174</v>
      </c>
      <c r="BS189" s="60">
        <f t="shared" si="67"/>
        <v>41</v>
      </c>
      <c r="BT189" s="60">
        <f t="shared" si="68"/>
        <v>55</v>
      </c>
      <c r="BU189" s="60">
        <f t="shared" si="64"/>
        <v>203</v>
      </c>
    </row>
    <row r="190" spans="1:73" ht="26">
      <c r="A190" s="86" t="s">
        <v>648</v>
      </c>
      <c r="B190" s="91" t="s">
        <v>718</v>
      </c>
      <c r="C190" s="57" t="s">
        <v>719</v>
      </c>
      <c r="D190" s="56">
        <v>5.484</v>
      </c>
      <c r="E190" s="60" t="s">
        <v>88</v>
      </c>
      <c r="F190" s="60">
        <v>1</v>
      </c>
      <c r="G190" s="61"/>
      <c r="H190" s="60"/>
      <c r="I190" s="60"/>
      <c r="J190" s="60"/>
      <c r="K190" s="60"/>
      <c r="L190" s="60"/>
      <c r="M190" s="60"/>
      <c r="N190" s="60"/>
      <c r="O190" s="60">
        <f t="shared" si="63"/>
        <v>1</v>
      </c>
      <c r="P190" s="60">
        <f t="shared" si="49"/>
        <v>6.484</v>
      </c>
      <c r="Q190" s="66" t="s">
        <v>91</v>
      </c>
      <c r="R190" s="60">
        <v>3.3724599999999998</v>
      </c>
      <c r="S190" s="67">
        <f t="shared" si="50"/>
        <v>50.234760000000001</v>
      </c>
      <c r="T190" s="66">
        <v>60.5</v>
      </c>
      <c r="U190" s="69">
        <f t="shared" si="70"/>
        <v>3.0249999999999999</v>
      </c>
      <c r="V190" s="60"/>
      <c r="W190" s="60"/>
      <c r="X190" s="60">
        <f t="shared" si="51"/>
        <v>3.0249999999999999</v>
      </c>
      <c r="Y190" s="60"/>
      <c r="Z190" s="60"/>
      <c r="AA190" s="61">
        <v>3.5</v>
      </c>
      <c r="AB190" s="22">
        <f t="shared" si="48"/>
        <v>1.7</v>
      </c>
      <c r="AC190" s="60"/>
      <c r="AD190" s="60"/>
      <c r="AE190" s="60">
        <f t="shared" si="52"/>
        <v>1.7</v>
      </c>
      <c r="AF190" s="61">
        <v>9</v>
      </c>
      <c r="AG190" s="61">
        <v>23</v>
      </c>
      <c r="AH190" s="61">
        <v>1</v>
      </c>
      <c r="AI190" s="60">
        <f t="shared" si="69"/>
        <v>0.282608695652174</v>
      </c>
      <c r="AJ190" s="60">
        <v>0</v>
      </c>
      <c r="AK190" s="60">
        <v>65.5</v>
      </c>
      <c r="AL190" s="60">
        <f t="shared" si="53"/>
        <v>65.5</v>
      </c>
      <c r="AM190" s="60">
        <f t="shared" si="54"/>
        <v>1.31</v>
      </c>
      <c r="AN190" s="75" t="s">
        <v>720</v>
      </c>
      <c r="AO190" s="60">
        <v>0.75</v>
      </c>
      <c r="AP190" s="60">
        <f t="shared" si="55"/>
        <v>2.06</v>
      </c>
      <c r="AQ190" s="60" t="s">
        <v>721</v>
      </c>
      <c r="AR190" s="60">
        <v>0.2</v>
      </c>
      <c r="AS190" s="22">
        <f t="shared" si="56"/>
        <v>2.5426086956521701</v>
      </c>
      <c r="AT190" s="60"/>
      <c r="AU190" s="60"/>
      <c r="AV190" s="61"/>
      <c r="AW190" s="60"/>
      <c r="AX190" s="60">
        <f t="shared" si="57"/>
        <v>0</v>
      </c>
      <c r="AY190" s="61"/>
      <c r="AZ190" s="60"/>
      <c r="BA190" s="60"/>
      <c r="BB190" s="60"/>
      <c r="BC190" s="60">
        <f t="shared" si="58"/>
        <v>0</v>
      </c>
      <c r="BD190" s="60"/>
      <c r="BE190" s="60"/>
      <c r="BF190" s="60"/>
      <c r="BG190" s="60"/>
      <c r="BH190" s="60">
        <f t="shared" si="59"/>
        <v>0</v>
      </c>
      <c r="BI190" s="77"/>
      <c r="BJ190" s="77"/>
      <c r="BK190" s="77"/>
      <c r="BL190" s="78"/>
      <c r="BM190" s="60"/>
      <c r="BN190" s="60" t="s">
        <v>651</v>
      </c>
      <c r="BO190" s="60">
        <v>0.45</v>
      </c>
      <c r="BP190" s="60">
        <f t="shared" si="60"/>
        <v>0.45</v>
      </c>
      <c r="BQ190" s="60">
        <f t="shared" si="61"/>
        <v>0.45</v>
      </c>
      <c r="BR190" s="60">
        <f t="shared" si="62"/>
        <v>64.436368695652206</v>
      </c>
      <c r="BS190" s="60">
        <f t="shared" si="67"/>
        <v>32</v>
      </c>
      <c r="BT190" s="60">
        <f t="shared" si="68"/>
        <v>32</v>
      </c>
      <c r="BU190" s="60">
        <f t="shared" si="64"/>
        <v>129</v>
      </c>
    </row>
    <row r="191" spans="1:73" ht="14">
      <c r="A191" s="86" t="s">
        <v>648</v>
      </c>
      <c r="B191" s="54" t="s">
        <v>722</v>
      </c>
      <c r="C191" s="57" t="s">
        <v>723</v>
      </c>
      <c r="D191" s="56">
        <v>5.3289999999999997</v>
      </c>
      <c r="E191" s="60" t="s">
        <v>88</v>
      </c>
      <c r="F191" s="60">
        <v>1</v>
      </c>
      <c r="G191" s="61"/>
      <c r="H191" s="60"/>
      <c r="I191" s="60"/>
      <c r="J191" s="60"/>
      <c r="K191" s="60"/>
      <c r="L191" s="60"/>
      <c r="M191" s="60"/>
      <c r="N191" s="60"/>
      <c r="O191" s="60">
        <f t="shared" si="63"/>
        <v>1</v>
      </c>
      <c r="P191" s="60">
        <f t="shared" si="49"/>
        <v>6.3289999999999997</v>
      </c>
      <c r="Q191" s="66" t="s">
        <v>91</v>
      </c>
      <c r="R191" s="60">
        <v>1.51159</v>
      </c>
      <c r="S191" s="67">
        <f t="shared" si="50"/>
        <v>39.069540000000003</v>
      </c>
      <c r="T191" s="66">
        <v>64</v>
      </c>
      <c r="U191" s="69">
        <f t="shared" si="70"/>
        <v>3.2</v>
      </c>
      <c r="V191" s="60"/>
      <c r="W191" s="60"/>
      <c r="X191" s="60">
        <f t="shared" si="51"/>
        <v>3.2</v>
      </c>
      <c r="Y191" s="60"/>
      <c r="Z191" s="60"/>
      <c r="AA191" s="61">
        <v>3.7109999999999999</v>
      </c>
      <c r="AB191" s="22">
        <f t="shared" si="48"/>
        <v>1.7422</v>
      </c>
      <c r="AC191" s="60"/>
      <c r="AD191" s="60"/>
      <c r="AE191" s="60">
        <f t="shared" si="52"/>
        <v>1.7422</v>
      </c>
      <c r="AF191" s="61">
        <v>13</v>
      </c>
      <c r="AG191" s="61">
        <v>23</v>
      </c>
      <c r="AH191" s="61">
        <v>0</v>
      </c>
      <c r="AI191" s="60">
        <f t="shared" si="69"/>
        <v>1.1304347826087</v>
      </c>
      <c r="AJ191" s="60">
        <v>0</v>
      </c>
      <c r="AK191" s="60"/>
      <c r="AL191" s="60">
        <f t="shared" si="53"/>
        <v>0</v>
      </c>
      <c r="AM191" s="60">
        <f t="shared" si="54"/>
        <v>0</v>
      </c>
      <c r="AN191" s="60"/>
      <c r="AO191" s="60"/>
      <c r="AP191" s="60">
        <f t="shared" si="55"/>
        <v>0</v>
      </c>
      <c r="AQ191" s="60"/>
      <c r="AR191" s="60"/>
      <c r="AS191" s="22">
        <f t="shared" si="56"/>
        <v>1.1304347826087</v>
      </c>
      <c r="AT191" s="75"/>
      <c r="AU191" s="60"/>
      <c r="AV191" s="61"/>
      <c r="AW191" s="60"/>
      <c r="AX191" s="60">
        <f t="shared" si="57"/>
        <v>0</v>
      </c>
      <c r="AY191" s="61"/>
      <c r="AZ191" s="60"/>
      <c r="BA191" s="60"/>
      <c r="BB191" s="60"/>
      <c r="BC191" s="60">
        <f t="shared" si="58"/>
        <v>0</v>
      </c>
      <c r="BD191" s="60"/>
      <c r="BE191" s="60"/>
      <c r="BF191" s="60"/>
      <c r="BG191" s="60"/>
      <c r="BH191" s="60">
        <f t="shared" si="59"/>
        <v>0</v>
      </c>
      <c r="BI191" s="77"/>
      <c r="BJ191" s="77"/>
      <c r="BK191" s="77"/>
      <c r="BL191" s="78"/>
      <c r="BM191" s="60"/>
      <c r="BN191" s="60" t="s">
        <v>651</v>
      </c>
      <c r="BO191" s="60">
        <v>0.45</v>
      </c>
      <c r="BP191" s="60">
        <f t="shared" si="60"/>
        <v>0.45</v>
      </c>
      <c r="BQ191" s="60">
        <f t="shared" si="61"/>
        <v>0.45</v>
      </c>
      <c r="BR191" s="60">
        <f t="shared" si="62"/>
        <v>51.921174782608702</v>
      </c>
      <c r="BS191" s="60">
        <f t="shared" si="67"/>
        <v>111</v>
      </c>
      <c r="BT191" s="60">
        <f t="shared" si="68"/>
        <v>104</v>
      </c>
      <c r="BU191" s="60">
        <f t="shared" si="64"/>
        <v>390</v>
      </c>
    </row>
    <row r="192" spans="1:73" ht="26">
      <c r="A192" s="86" t="s">
        <v>648</v>
      </c>
      <c r="B192" s="91" t="s">
        <v>724</v>
      </c>
      <c r="C192" s="57" t="s">
        <v>725</v>
      </c>
      <c r="D192" s="56">
        <v>5.5970000000000004</v>
      </c>
      <c r="E192" s="60" t="s">
        <v>88</v>
      </c>
      <c r="F192" s="60">
        <v>1</v>
      </c>
      <c r="G192" s="61"/>
      <c r="H192" s="60"/>
      <c r="I192" s="60" t="s">
        <v>140</v>
      </c>
      <c r="J192" s="60">
        <v>0.2</v>
      </c>
      <c r="K192" s="60"/>
      <c r="L192" s="60"/>
      <c r="M192" s="60"/>
      <c r="N192" s="60"/>
      <c r="O192" s="60">
        <f t="shared" si="63"/>
        <v>1.2</v>
      </c>
      <c r="P192" s="60">
        <f t="shared" si="49"/>
        <v>6.7969999999999997</v>
      </c>
      <c r="Q192" s="66" t="s">
        <v>91</v>
      </c>
      <c r="R192" s="60">
        <v>4.2333299999999996</v>
      </c>
      <c r="S192" s="67">
        <f t="shared" si="50"/>
        <v>55.399979999999999</v>
      </c>
      <c r="T192" s="66">
        <v>77</v>
      </c>
      <c r="U192" s="69">
        <f t="shared" si="70"/>
        <v>3.85</v>
      </c>
      <c r="V192" s="60"/>
      <c r="W192" s="60"/>
      <c r="X192" s="60">
        <f t="shared" si="51"/>
        <v>3.85</v>
      </c>
      <c r="Y192" s="60"/>
      <c r="Z192" s="60"/>
      <c r="AA192" s="61">
        <v>4.55</v>
      </c>
      <c r="AB192" s="22">
        <f t="shared" si="48"/>
        <v>1.91</v>
      </c>
      <c r="AC192" s="60"/>
      <c r="AD192" s="60"/>
      <c r="AE192" s="60">
        <f t="shared" si="52"/>
        <v>1.91</v>
      </c>
      <c r="AF192" s="61">
        <v>7</v>
      </c>
      <c r="AG192" s="61">
        <v>22</v>
      </c>
      <c r="AH192" s="61">
        <v>0</v>
      </c>
      <c r="AI192" s="60">
        <f t="shared" si="69"/>
        <v>0.63636363636363602</v>
      </c>
      <c r="AJ192" s="60">
        <v>0</v>
      </c>
      <c r="AK192" s="60">
        <v>103</v>
      </c>
      <c r="AL192" s="60">
        <f t="shared" si="53"/>
        <v>103</v>
      </c>
      <c r="AM192" s="60">
        <f t="shared" si="54"/>
        <v>2</v>
      </c>
      <c r="AN192" s="75" t="s">
        <v>726</v>
      </c>
      <c r="AO192" s="60">
        <v>0.75</v>
      </c>
      <c r="AP192" s="60">
        <f t="shared" si="55"/>
        <v>2.75</v>
      </c>
      <c r="AQ192" s="60" t="s">
        <v>727</v>
      </c>
      <c r="AR192" s="60">
        <v>0.2</v>
      </c>
      <c r="AS192" s="22">
        <f t="shared" si="56"/>
        <v>3.58636363636364</v>
      </c>
      <c r="AT192" s="114" t="s">
        <v>728</v>
      </c>
      <c r="AU192" s="60">
        <v>0.2</v>
      </c>
      <c r="AV192" s="61"/>
      <c r="AW192" s="60"/>
      <c r="AX192" s="60">
        <f t="shared" si="57"/>
        <v>0.2</v>
      </c>
      <c r="AY192" s="61"/>
      <c r="AZ192" s="60"/>
      <c r="BA192" s="60"/>
      <c r="BB192" s="60"/>
      <c r="BC192" s="60">
        <f t="shared" si="58"/>
        <v>0.2</v>
      </c>
      <c r="BD192" s="60"/>
      <c r="BE192" s="60"/>
      <c r="BF192" s="60"/>
      <c r="BG192" s="60"/>
      <c r="BH192" s="60">
        <f t="shared" si="59"/>
        <v>0</v>
      </c>
      <c r="BI192" s="77" t="s">
        <v>729</v>
      </c>
      <c r="BJ192" s="77" t="s">
        <v>729</v>
      </c>
      <c r="BK192" s="77">
        <v>1.5</v>
      </c>
      <c r="BL192" s="78" t="s">
        <v>131</v>
      </c>
      <c r="BM192" s="60">
        <v>0.2</v>
      </c>
      <c r="BN192" s="60" t="s">
        <v>651</v>
      </c>
      <c r="BO192" s="60">
        <v>0.45</v>
      </c>
      <c r="BP192" s="60">
        <f t="shared" si="60"/>
        <v>2.15</v>
      </c>
      <c r="BQ192" s="60">
        <f t="shared" si="61"/>
        <v>2.35</v>
      </c>
      <c r="BR192" s="60">
        <f t="shared" si="62"/>
        <v>73.893343636363596</v>
      </c>
      <c r="BS192" s="60">
        <f t="shared" si="67"/>
        <v>3</v>
      </c>
      <c r="BT192" s="60">
        <f t="shared" si="68"/>
        <v>9</v>
      </c>
      <c r="BU192" s="60">
        <f t="shared" si="64"/>
        <v>40</v>
      </c>
    </row>
    <row r="193" spans="1:73" ht="14">
      <c r="A193" s="86" t="s">
        <v>648</v>
      </c>
      <c r="B193" s="54" t="s">
        <v>730</v>
      </c>
      <c r="C193" s="57" t="s">
        <v>731</v>
      </c>
      <c r="D193" s="56">
        <v>5.4320000000000004</v>
      </c>
      <c r="E193" s="60" t="s">
        <v>88</v>
      </c>
      <c r="F193" s="60">
        <v>1</v>
      </c>
      <c r="G193" s="61"/>
      <c r="H193" s="60"/>
      <c r="I193" s="60"/>
      <c r="J193" s="60"/>
      <c r="K193" s="60"/>
      <c r="L193" s="60"/>
      <c r="M193" s="60"/>
      <c r="N193" s="60"/>
      <c r="O193" s="60">
        <f t="shared" si="63"/>
        <v>1</v>
      </c>
      <c r="P193" s="60">
        <f t="shared" si="49"/>
        <v>6.4320000000000004</v>
      </c>
      <c r="Q193" s="66" t="s">
        <v>91</v>
      </c>
      <c r="R193" s="60">
        <v>2.5446200000000001</v>
      </c>
      <c r="S193" s="67">
        <f t="shared" si="50"/>
        <v>45.267719999999997</v>
      </c>
      <c r="T193" s="66">
        <v>63</v>
      </c>
      <c r="U193" s="69">
        <f t="shared" si="70"/>
        <v>3.15</v>
      </c>
      <c r="V193" s="60"/>
      <c r="W193" s="60"/>
      <c r="X193" s="60">
        <f t="shared" si="51"/>
        <v>3.15</v>
      </c>
      <c r="Y193" s="60"/>
      <c r="Z193" s="60"/>
      <c r="AA193" s="61">
        <v>3.9</v>
      </c>
      <c r="AB193" s="22">
        <f t="shared" si="48"/>
        <v>1.78</v>
      </c>
      <c r="AC193" s="60"/>
      <c r="AD193" s="60"/>
      <c r="AE193" s="60">
        <f t="shared" si="52"/>
        <v>1.78</v>
      </c>
      <c r="AF193" s="61">
        <v>1</v>
      </c>
      <c r="AG193" s="61">
        <v>23</v>
      </c>
      <c r="AH193" s="61">
        <v>0</v>
      </c>
      <c r="AI193" s="60">
        <f t="shared" si="69"/>
        <v>8.6956521739130405E-2</v>
      </c>
      <c r="AJ193" s="60">
        <v>0</v>
      </c>
      <c r="AK193" s="60"/>
      <c r="AL193" s="60">
        <f t="shared" si="53"/>
        <v>0</v>
      </c>
      <c r="AM193" s="60">
        <f t="shared" si="54"/>
        <v>0</v>
      </c>
      <c r="AN193" s="60"/>
      <c r="AO193" s="60"/>
      <c r="AP193" s="60">
        <f t="shared" si="55"/>
        <v>0</v>
      </c>
      <c r="AQ193" s="60"/>
      <c r="AR193" s="60"/>
      <c r="AS193" s="22">
        <f t="shared" si="56"/>
        <v>8.6956521739130405E-2</v>
      </c>
      <c r="AT193" s="75"/>
      <c r="AU193" s="60"/>
      <c r="AV193" s="61"/>
      <c r="AW193" s="60"/>
      <c r="AX193" s="60">
        <f t="shared" si="57"/>
        <v>0</v>
      </c>
      <c r="AY193" s="61"/>
      <c r="AZ193" s="60"/>
      <c r="BA193" s="60"/>
      <c r="BB193" s="60"/>
      <c r="BC193" s="60">
        <f t="shared" si="58"/>
        <v>0</v>
      </c>
      <c r="BD193" s="60"/>
      <c r="BE193" s="60"/>
      <c r="BF193" s="60"/>
      <c r="BG193" s="60"/>
      <c r="BH193" s="60">
        <f t="shared" si="59"/>
        <v>0</v>
      </c>
      <c r="BI193" s="77"/>
      <c r="BJ193" s="77"/>
      <c r="BK193" s="77"/>
      <c r="BL193" s="78"/>
      <c r="BM193" s="60"/>
      <c r="BN193" s="60" t="s">
        <v>651</v>
      </c>
      <c r="BO193" s="60">
        <v>0.45</v>
      </c>
      <c r="BP193" s="60">
        <f t="shared" si="60"/>
        <v>0.45</v>
      </c>
      <c r="BQ193" s="60">
        <f t="shared" si="61"/>
        <v>0.45</v>
      </c>
      <c r="BR193" s="60">
        <f t="shared" si="62"/>
        <v>57.166676521739099</v>
      </c>
      <c r="BS193" s="60">
        <f t="shared" si="67"/>
        <v>79</v>
      </c>
      <c r="BT193" s="60">
        <f t="shared" si="68"/>
        <v>81</v>
      </c>
      <c r="BU193" s="60">
        <f t="shared" si="64"/>
        <v>295</v>
      </c>
    </row>
    <row r="194" spans="1:73" ht="26.5">
      <c r="A194" s="86" t="s">
        <v>648</v>
      </c>
      <c r="B194" s="91" t="s">
        <v>732</v>
      </c>
      <c r="C194" s="57" t="s">
        <v>733</v>
      </c>
      <c r="D194" s="56">
        <v>5.452</v>
      </c>
      <c r="E194" s="60" t="s">
        <v>88</v>
      </c>
      <c r="F194" s="60">
        <v>1</v>
      </c>
      <c r="G194" s="61"/>
      <c r="H194" s="60"/>
      <c r="I194" s="60"/>
      <c r="J194" s="60"/>
      <c r="K194" s="60"/>
      <c r="L194" s="60"/>
      <c r="M194" s="60"/>
      <c r="N194" s="60"/>
      <c r="O194" s="60">
        <f t="shared" si="63"/>
        <v>1</v>
      </c>
      <c r="P194" s="60">
        <f t="shared" si="49"/>
        <v>6.452</v>
      </c>
      <c r="Q194" s="66" t="s">
        <v>91</v>
      </c>
      <c r="R194" s="60">
        <v>4.2146699999999999</v>
      </c>
      <c r="S194" s="67">
        <f t="shared" si="50"/>
        <v>55.288020000000003</v>
      </c>
      <c r="T194" s="66">
        <v>85</v>
      </c>
      <c r="U194" s="69">
        <f t="shared" si="70"/>
        <v>4.25</v>
      </c>
      <c r="V194" s="124" t="s">
        <v>734</v>
      </c>
      <c r="W194" s="124">
        <v>0.2</v>
      </c>
      <c r="X194" s="60">
        <f t="shared" si="51"/>
        <v>4.45</v>
      </c>
      <c r="Y194" s="60"/>
      <c r="Z194" s="60"/>
      <c r="AA194" s="61">
        <v>0</v>
      </c>
      <c r="AB194" s="22">
        <f t="shared" si="48"/>
        <v>1</v>
      </c>
      <c r="AC194" s="60"/>
      <c r="AD194" s="60"/>
      <c r="AE194" s="60">
        <f t="shared" si="52"/>
        <v>1</v>
      </c>
      <c r="AF194" s="61">
        <v>6</v>
      </c>
      <c r="AG194" s="61">
        <v>23</v>
      </c>
      <c r="AH194" s="61">
        <v>0</v>
      </c>
      <c r="AI194" s="60">
        <f t="shared" si="69"/>
        <v>0.52173913043478304</v>
      </c>
      <c r="AJ194" s="60">
        <v>0</v>
      </c>
      <c r="AK194" s="60">
        <v>129.5</v>
      </c>
      <c r="AL194" s="60">
        <f t="shared" si="53"/>
        <v>129.5</v>
      </c>
      <c r="AM194" s="60">
        <f t="shared" si="54"/>
        <v>2</v>
      </c>
      <c r="AN194" s="125" t="s">
        <v>735</v>
      </c>
      <c r="AO194" s="124">
        <v>1</v>
      </c>
      <c r="AP194" s="60">
        <f t="shared" si="55"/>
        <v>3</v>
      </c>
      <c r="AQ194" s="124" t="s">
        <v>281</v>
      </c>
      <c r="AR194" s="124">
        <v>0.2</v>
      </c>
      <c r="AS194" s="22">
        <f t="shared" si="56"/>
        <v>3.7217391304347802</v>
      </c>
      <c r="AT194" s="124" t="s">
        <v>736</v>
      </c>
      <c r="AU194" s="124">
        <v>1.7</v>
      </c>
      <c r="AV194" s="61" t="s">
        <v>143</v>
      </c>
      <c r="AW194" s="60">
        <v>0.4</v>
      </c>
      <c r="AX194" s="60">
        <f t="shared" si="57"/>
        <v>2.1</v>
      </c>
      <c r="AY194" s="61"/>
      <c r="AZ194" s="60"/>
      <c r="BA194" s="124" t="s">
        <v>99</v>
      </c>
      <c r="BB194" s="124">
        <v>1</v>
      </c>
      <c r="BC194" s="60">
        <f t="shared" si="58"/>
        <v>3.1</v>
      </c>
      <c r="BD194" s="60"/>
      <c r="BE194" s="60"/>
      <c r="BF194" s="60"/>
      <c r="BG194" s="60"/>
      <c r="BH194" s="60">
        <f t="shared" si="59"/>
        <v>0</v>
      </c>
      <c r="BI194" s="77"/>
      <c r="BJ194" s="77"/>
      <c r="BK194" s="77"/>
      <c r="BL194" s="78"/>
      <c r="BM194" s="60"/>
      <c r="BN194" s="60" t="s">
        <v>651</v>
      </c>
      <c r="BO194" s="60">
        <v>0.45</v>
      </c>
      <c r="BP194" s="60">
        <f t="shared" si="60"/>
        <v>0.45</v>
      </c>
      <c r="BQ194" s="60">
        <f t="shared" si="61"/>
        <v>3.55</v>
      </c>
      <c r="BR194" s="60">
        <f t="shared" si="62"/>
        <v>74.4617591304348</v>
      </c>
      <c r="BS194" s="60">
        <f t="shared" si="67"/>
        <v>4</v>
      </c>
      <c r="BT194" s="60">
        <f t="shared" si="68"/>
        <v>8</v>
      </c>
      <c r="BU194" s="60">
        <f t="shared" si="64"/>
        <v>34</v>
      </c>
    </row>
    <row r="195" spans="1:73" ht="14">
      <c r="A195" s="86" t="s">
        <v>648</v>
      </c>
      <c r="B195" s="54" t="s">
        <v>737</v>
      </c>
      <c r="C195" s="57" t="s">
        <v>738</v>
      </c>
      <c r="D195" s="56">
        <v>5.59</v>
      </c>
      <c r="E195" s="60" t="s">
        <v>88</v>
      </c>
      <c r="F195" s="60">
        <v>1</v>
      </c>
      <c r="G195" s="61"/>
      <c r="H195" s="60"/>
      <c r="I195" s="60"/>
      <c r="J195" s="60"/>
      <c r="K195" s="60"/>
      <c r="L195" s="60"/>
      <c r="M195" s="60"/>
      <c r="N195" s="60"/>
      <c r="O195" s="60">
        <f t="shared" si="63"/>
        <v>1</v>
      </c>
      <c r="P195" s="60">
        <f t="shared" si="49"/>
        <v>6.59</v>
      </c>
      <c r="Q195" s="66" t="s">
        <v>91</v>
      </c>
      <c r="R195" s="60">
        <v>3.24783</v>
      </c>
      <c r="S195" s="67">
        <f t="shared" si="50"/>
        <v>49.486980000000003</v>
      </c>
      <c r="T195" s="66">
        <v>65.5</v>
      </c>
      <c r="U195" s="69">
        <f t="shared" si="70"/>
        <v>3.2749999999999999</v>
      </c>
      <c r="V195" s="60"/>
      <c r="W195" s="60"/>
      <c r="X195" s="60">
        <f t="shared" si="51"/>
        <v>3.2749999999999999</v>
      </c>
      <c r="Y195" s="60"/>
      <c r="Z195" s="60"/>
      <c r="AA195" s="61">
        <v>3.8</v>
      </c>
      <c r="AB195" s="22">
        <f t="shared" ref="AB195:AB258" si="71">2*(AA195*10+50)/100</f>
        <v>1.76</v>
      </c>
      <c r="AC195" s="60"/>
      <c r="AD195" s="60"/>
      <c r="AE195" s="60">
        <f t="shared" si="52"/>
        <v>1.76</v>
      </c>
      <c r="AF195" s="61">
        <v>3</v>
      </c>
      <c r="AG195" s="61">
        <v>23</v>
      </c>
      <c r="AH195" s="61">
        <v>1</v>
      </c>
      <c r="AI195" s="60">
        <f t="shared" si="69"/>
        <v>-0.23913043478260901</v>
      </c>
      <c r="AJ195" s="60">
        <v>0</v>
      </c>
      <c r="AK195" s="60"/>
      <c r="AL195" s="60">
        <f t="shared" si="53"/>
        <v>0</v>
      </c>
      <c r="AM195" s="60">
        <f t="shared" si="54"/>
        <v>0</v>
      </c>
      <c r="AN195" s="60"/>
      <c r="AO195" s="60"/>
      <c r="AP195" s="60">
        <f t="shared" si="55"/>
        <v>0</v>
      </c>
      <c r="AQ195" s="60"/>
      <c r="AR195" s="60"/>
      <c r="AS195" s="22">
        <f t="shared" si="56"/>
        <v>-0.23913043478260901</v>
      </c>
      <c r="AT195" s="75"/>
      <c r="AU195" s="60"/>
      <c r="AV195" s="61"/>
      <c r="AW195" s="60"/>
      <c r="AX195" s="60">
        <f t="shared" si="57"/>
        <v>0</v>
      </c>
      <c r="AY195" s="61"/>
      <c r="AZ195" s="60"/>
      <c r="BA195" s="60"/>
      <c r="BB195" s="60"/>
      <c r="BC195" s="60">
        <f t="shared" si="58"/>
        <v>0</v>
      </c>
      <c r="BD195" s="60"/>
      <c r="BE195" s="60"/>
      <c r="BF195" s="60"/>
      <c r="BG195" s="60"/>
      <c r="BH195" s="60">
        <f t="shared" si="59"/>
        <v>0</v>
      </c>
      <c r="BI195" s="77"/>
      <c r="BJ195" s="77"/>
      <c r="BK195" s="77"/>
      <c r="BL195" s="78"/>
      <c r="BM195" s="60"/>
      <c r="BN195" s="60" t="s">
        <v>651</v>
      </c>
      <c r="BO195" s="60">
        <v>0.45</v>
      </c>
      <c r="BP195" s="60">
        <f t="shared" si="60"/>
        <v>0.45</v>
      </c>
      <c r="BQ195" s="60">
        <f t="shared" si="61"/>
        <v>0.45</v>
      </c>
      <c r="BR195" s="60">
        <f t="shared" si="62"/>
        <v>61.322849565217403</v>
      </c>
      <c r="BS195" s="60">
        <f t="shared" si="67"/>
        <v>40</v>
      </c>
      <c r="BT195" s="60">
        <f t="shared" si="68"/>
        <v>49</v>
      </c>
      <c r="BU195" s="60">
        <f t="shared" si="64"/>
        <v>189</v>
      </c>
    </row>
    <row r="196" spans="1:73" ht="14">
      <c r="A196" s="86" t="s">
        <v>648</v>
      </c>
      <c r="B196" s="54" t="s">
        <v>739</v>
      </c>
      <c r="C196" s="57" t="s">
        <v>740</v>
      </c>
      <c r="D196" s="56">
        <v>5.4539999999999997</v>
      </c>
      <c r="E196" s="60" t="s">
        <v>88</v>
      </c>
      <c r="F196" s="60">
        <v>1</v>
      </c>
      <c r="G196" s="61"/>
      <c r="H196" s="60"/>
      <c r="I196" s="60"/>
      <c r="J196" s="60"/>
      <c r="K196" s="60"/>
      <c r="L196" s="60"/>
      <c r="M196" s="60"/>
      <c r="N196" s="60"/>
      <c r="O196" s="60">
        <f t="shared" si="63"/>
        <v>1</v>
      </c>
      <c r="P196" s="60">
        <f t="shared" si="49"/>
        <v>6.4539999999999997</v>
      </c>
      <c r="Q196" s="66" t="s">
        <v>91</v>
      </c>
      <c r="R196" s="60">
        <v>3.4067400000000001</v>
      </c>
      <c r="S196" s="67">
        <f t="shared" si="50"/>
        <v>50.440440000000002</v>
      </c>
      <c r="T196" s="66">
        <v>72.17</v>
      </c>
      <c r="U196" s="69">
        <f t="shared" si="70"/>
        <v>3.6084999999999998</v>
      </c>
      <c r="V196" s="60"/>
      <c r="W196" s="60"/>
      <c r="X196" s="60">
        <f t="shared" si="51"/>
        <v>3.6084999999999998</v>
      </c>
      <c r="Y196" s="60"/>
      <c r="Z196" s="60"/>
      <c r="AA196" s="61">
        <v>3.5</v>
      </c>
      <c r="AB196" s="22">
        <f t="shared" si="71"/>
        <v>1.7</v>
      </c>
      <c r="AC196" s="60"/>
      <c r="AD196" s="60"/>
      <c r="AE196" s="60">
        <f t="shared" si="52"/>
        <v>1.7</v>
      </c>
      <c r="AF196" s="61">
        <v>0</v>
      </c>
      <c r="AG196" s="61">
        <v>23</v>
      </c>
      <c r="AH196" s="61">
        <v>1</v>
      </c>
      <c r="AI196" s="60">
        <f t="shared" si="69"/>
        <v>-0.5</v>
      </c>
      <c r="AJ196" s="60">
        <v>0</v>
      </c>
      <c r="AK196" s="60"/>
      <c r="AL196" s="60">
        <f t="shared" si="53"/>
        <v>0</v>
      </c>
      <c r="AM196" s="60">
        <f t="shared" si="54"/>
        <v>0</v>
      </c>
      <c r="AN196" s="60"/>
      <c r="AO196" s="60"/>
      <c r="AP196" s="60">
        <f t="shared" si="55"/>
        <v>0</v>
      </c>
      <c r="AQ196" s="60"/>
      <c r="AR196" s="60"/>
      <c r="AS196" s="22">
        <f t="shared" si="56"/>
        <v>-0.5</v>
      </c>
      <c r="AT196" s="75"/>
      <c r="AU196" s="60"/>
      <c r="AV196" s="61"/>
      <c r="AW196" s="60"/>
      <c r="AX196" s="60">
        <f t="shared" si="57"/>
        <v>0</v>
      </c>
      <c r="AY196" s="61"/>
      <c r="AZ196" s="60"/>
      <c r="BA196" s="60"/>
      <c r="BB196" s="60"/>
      <c r="BC196" s="60">
        <f t="shared" si="58"/>
        <v>0</v>
      </c>
      <c r="BD196" s="60"/>
      <c r="BE196" s="60"/>
      <c r="BF196" s="60"/>
      <c r="BG196" s="60"/>
      <c r="BH196" s="60">
        <f t="shared" si="59"/>
        <v>0</v>
      </c>
      <c r="BI196" s="77"/>
      <c r="BJ196" s="77"/>
      <c r="BK196" s="77"/>
      <c r="BL196" s="78"/>
      <c r="BM196" s="60"/>
      <c r="BN196" s="60" t="s">
        <v>651</v>
      </c>
      <c r="BO196" s="60">
        <v>0.45</v>
      </c>
      <c r="BP196" s="60">
        <f t="shared" si="60"/>
        <v>0.45</v>
      </c>
      <c r="BQ196" s="60">
        <f t="shared" si="61"/>
        <v>0.45</v>
      </c>
      <c r="BR196" s="60">
        <f t="shared" si="62"/>
        <v>62.152940000000001</v>
      </c>
      <c r="BS196" s="60">
        <f t="shared" si="67"/>
        <v>29</v>
      </c>
      <c r="BT196" s="60">
        <f t="shared" si="68"/>
        <v>43</v>
      </c>
      <c r="BU196" s="60">
        <f t="shared" si="64"/>
        <v>172</v>
      </c>
    </row>
    <row r="197" spans="1:73" ht="17.25" customHeight="1">
      <c r="A197" s="86" t="s">
        <v>648</v>
      </c>
      <c r="B197" s="91" t="s">
        <v>741</v>
      </c>
      <c r="C197" s="57" t="s">
        <v>742</v>
      </c>
      <c r="D197" s="56">
        <v>5.7009999999999996</v>
      </c>
      <c r="E197" s="60" t="s">
        <v>88</v>
      </c>
      <c r="F197" s="60">
        <v>1</v>
      </c>
      <c r="G197" s="61"/>
      <c r="H197" s="60"/>
      <c r="I197" s="75" t="s">
        <v>689</v>
      </c>
      <c r="J197" s="60">
        <v>0.45</v>
      </c>
      <c r="K197" s="60"/>
      <c r="L197" s="60"/>
      <c r="M197" s="60"/>
      <c r="N197" s="60"/>
      <c r="O197" s="60">
        <f t="shared" si="63"/>
        <v>1.45</v>
      </c>
      <c r="P197" s="60">
        <f t="shared" ref="P197:P260" si="72">O197+D197</f>
        <v>7.1509999999999998</v>
      </c>
      <c r="Q197" s="66" t="s">
        <v>91</v>
      </c>
      <c r="R197" s="60">
        <v>3.9550700000000001</v>
      </c>
      <c r="S197" s="67">
        <f t="shared" ref="S197:S260" si="73">(R197*10+50)*0.6</f>
        <v>53.730420000000002</v>
      </c>
      <c r="T197" s="66">
        <v>82.5</v>
      </c>
      <c r="U197" s="69">
        <f t="shared" si="70"/>
        <v>4.125</v>
      </c>
      <c r="V197" s="60"/>
      <c r="W197" s="60"/>
      <c r="X197" s="60">
        <f t="shared" ref="X197:X260" si="74">W197+U197</f>
        <v>4.125</v>
      </c>
      <c r="Y197" s="124" t="s">
        <v>743</v>
      </c>
      <c r="Z197" s="60">
        <v>0.25</v>
      </c>
      <c r="AA197" s="61">
        <v>3.75</v>
      </c>
      <c r="AB197" s="22">
        <f t="shared" si="71"/>
        <v>1.75</v>
      </c>
      <c r="AC197" s="60"/>
      <c r="AD197" s="60"/>
      <c r="AE197" s="60">
        <f t="shared" ref="AE197:AE260" si="75">AD197+AB197+Z197</f>
        <v>2</v>
      </c>
      <c r="AF197" s="61">
        <v>7</v>
      </c>
      <c r="AG197" s="61">
        <v>22</v>
      </c>
      <c r="AH197" s="61">
        <v>0</v>
      </c>
      <c r="AI197" s="60">
        <f t="shared" si="69"/>
        <v>0.63636363636363602</v>
      </c>
      <c r="AJ197" s="60">
        <v>0</v>
      </c>
      <c r="AK197" s="60">
        <v>206</v>
      </c>
      <c r="AL197" s="60">
        <f t="shared" ref="AL197:AL260" si="76">AK197+AJ197</f>
        <v>206</v>
      </c>
      <c r="AM197" s="60">
        <f t="shared" ref="AM197:AM260" si="77">IF(AL197*0.02&gt;=2,2,IF(AL197*0.02&lt;=2,AL197*0.02))</f>
        <v>2</v>
      </c>
      <c r="AN197" s="126" t="s">
        <v>744</v>
      </c>
      <c r="AO197" s="124">
        <v>3.25</v>
      </c>
      <c r="AP197" s="60">
        <f t="shared" ref="AP197:AP260" si="78">AO197+AM197</f>
        <v>5.25</v>
      </c>
      <c r="AQ197" s="126" t="s">
        <v>745</v>
      </c>
      <c r="AR197" s="124">
        <v>0.4</v>
      </c>
      <c r="AS197" s="22">
        <f t="shared" ref="AS197:AS260" si="79">IF((AR197+AP197+AI197)&gt;=5,5,IF((AR197+AP197+AI197)&lt;=5,(AR197+AP197+AI197)))</f>
        <v>5</v>
      </c>
      <c r="AT197" s="128" t="s">
        <v>746</v>
      </c>
      <c r="AU197" s="124">
        <v>0.2</v>
      </c>
      <c r="AV197" s="61" t="s">
        <v>747</v>
      </c>
      <c r="AW197" s="60">
        <v>1</v>
      </c>
      <c r="AX197" s="60">
        <f t="shared" ref="AX197:AX260" si="80">AW197+AU197</f>
        <v>1.2</v>
      </c>
      <c r="AY197" s="61"/>
      <c r="AZ197" s="60"/>
      <c r="BA197" s="60"/>
      <c r="BB197" s="60"/>
      <c r="BC197" s="60">
        <f t="shared" ref="BC197:BC260" si="81">BB197+AZ197+AX197</f>
        <v>1.2</v>
      </c>
      <c r="BD197" s="70"/>
      <c r="BE197" s="60"/>
      <c r="BF197" s="60"/>
      <c r="BG197" s="60"/>
      <c r="BH197" s="60">
        <f t="shared" ref="BH197:BH260" si="82">BG197+BE197</f>
        <v>0</v>
      </c>
      <c r="BI197" s="77" t="s">
        <v>748</v>
      </c>
      <c r="BJ197" s="77" t="s">
        <v>748</v>
      </c>
      <c r="BK197" s="77">
        <v>2.2999999999999998</v>
      </c>
      <c r="BL197" s="78" t="s">
        <v>245</v>
      </c>
      <c r="BM197" s="124">
        <v>0.25</v>
      </c>
      <c r="BN197" s="60" t="s">
        <v>651</v>
      </c>
      <c r="BO197" s="60">
        <v>0.45</v>
      </c>
      <c r="BP197" s="60">
        <f t="shared" ref="BP197:BP260" si="83">BO197+BM197+BK197</f>
        <v>3</v>
      </c>
      <c r="BQ197" s="60">
        <f t="shared" ref="BQ197:BQ260" si="84">IF((BP197+BH197+BC197)&gt;=12,12,IF((BP197+BH197+BC197)&lt;=12,(BP197+BH197+BC197)))</f>
        <v>4.2</v>
      </c>
      <c r="BR197" s="60">
        <f t="shared" ref="BR197:BR260" si="85">BQ197+AS197+AE197+X197+S197+P197</f>
        <v>76.206419999999994</v>
      </c>
      <c r="BS197" s="60">
        <f t="shared" si="67"/>
        <v>9</v>
      </c>
      <c r="BT197" s="60">
        <f t="shared" si="68"/>
        <v>6</v>
      </c>
      <c r="BU197" s="60">
        <f t="shared" si="64"/>
        <v>26</v>
      </c>
    </row>
    <row r="198" spans="1:73" ht="14">
      <c r="A198" s="86" t="s">
        <v>648</v>
      </c>
      <c r="B198" s="54" t="s">
        <v>749</v>
      </c>
      <c r="C198" s="57" t="s">
        <v>750</v>
      </c>
      <c r="D198" s="56">
        <v>5.3490000000000002</v>
      </c>
      <c r="E198" s="60" t="s">
        <v>88</v>
      </c>
      <c r="F198" s="60">
        <v>1</v>
      </c>
      <c r="G198" s="61"/>
      <c r="H198" s="60"/>
      <c r="I198" s="60"/>
      <c r="J198" s="60"/>
      <c r="K198" s="60"/>
      <c r="L198" s="60"/>
      <c r="M198" s="60"/>
      <c r="N198" s="60"/>
      <c r="O198" s="60">
        <f t="shared" ref="O198:O261" si="86">L198+J198+H198+F198</f>
        <v>1</v>
      </c>
      <c r="P198" s="60">
        <f t="shared" si="72"/>
        <v>6.3490000000000002</v>
      </c>
      <c r="Q198" s="66" t="s">
        <v>91</v>
      </c>
      <c r="R198" s="60">
        <v>1.14615</v>
      </c>
      <c r="S198" s="67">
        <f t="shared" si="73"/>
        <v>36.876899999999999</v>
      </c>
      <c r="T198" s="66">
        <v>32.5</v>
      </c>
      <c r="U198" s="69">
        <f t="shared" si="70"/>
        <v>1.625</v>
      </c>
      <c r="V198" s="60"/>
      <c r="W198" s="60"/>
      <c r="X198" s="60">
        <f t="shared" si="74"/>
        <v>1.625</v>
      </c>
      <c r="Y198" s="60"/>
      <c r="Z198" s="60"/>
      <c r="AA198" s="61">
        <v>0</v>
      </c>
      <c r="AB198" s="22">
        <f t="shared" si="71"/>
        <v>1</v>
      </c>
      <c r="AC198" s="60"/>
      <c r="AD198" s="60"/>
      <c r="AE198" s="60">
        <f t="shared" si="75"/>
        <v>1</v>
      </c>
      <c r="AF198" s="61">
        <v>6</v>
      </c>
      <c r="AG198" s="61">
        <v>23</v>
      </c>
      <c r="AH198" s="61">
        <v>0</v>
      </c>
      <c r="AI198" s="60">
        <f t="shared" si="69"/>
        <v>0.52173913043478304</v>
      </c>
      <c r="AJ198" s="60">
        <v>0</v>
      </c>
      <c r="AK198" s="60"/>
      <c r="AL198" s="60">
        <f t="shared" si="76"/>
        <v>0</v>
      </c>
      <c r="AM198" s="60">
        <f t="shared" si="77"/>
        <v>0</v>
      </c>
      <c r="AN198" s="60"/>
      <c r="AO198" s="60"/>
      <c r="AP198" s="60">
        <f t="shared" si="78"/>
        <v>0</v>
      </c>
      <c r="AQ198" s="60"/>
      <c r="AR198" s="77"/>
      <c r="AS198" s="22">
        <f t="shared" si="79"/>
        <v>0.52173913043478304</v>
      </c>
      <c r="AT198" s="75"/>
      <c r="AU198" s="60"/>
      <c r="AV198" s="61"/>
      <c r="AW198" s="60"/>
      <c r="AX198" s="60">
        <f t="shared" si="80"/>
        <v>0</v>
      </c>
      <c r="AY198" s="61"/>
      <c r="AZ198" s="60"/>
      <c r="BA198" s="60"/>
      <c r="BB198" s="60"/>
      <c r="BC198" s="60">
        <f t="shared" si="81"/>
        <v>0</v>
      </c>
      <c r="BD198" s="60"/>
      <c r="BE198" s="60"/>
      <c r="BF198" s="60"/>
      <c r="BG198" s="60"/>
      <c r="BH198" s="60">
        <f t="shared" si="82"/>
        <v>0</v>
      </c>
      <c r="BI198" s="77"/>
      <c r="BJ198" s="77"/>
      <c r="BK198" s="77"/>
      <c r="BL198" s="78"/>
      <c r="BM198" s="60"/>
      <c r="BN198" s="60" t="s">
        <v>651</v>
      </c>
      <c r="BO198" s="60">
        <v>0.45</v>
      </c>
      <c r="BP198" s="60">
        <f t="shared" si="83"/>
        <v>0.45</v>
      </c>
      <c r="BQ198" s="60">
        <f t="shared" si="84"/>
        <v>0.45</v>
      </c>
      <c r="BR198" s="60">
        <f t="shared" si="85"/>
        <v>46.822639130434801</v>
      </c>
      <c r="BS198" s="60">
        <f t="shared" si="67"/>
        <v>116</v>
      </c>
      <c r="BT198" s="60">
        <f t="shared" si="68"/>
        <v>115</v>
      </c>
      <c r="BU198" s="60">
        <f t="shared" ref="BU198:BU261" si="87">RANK(BR198,BR$6:BR$443)</f>
        <v>423</v>
      </c>
    </row>
    <row r="199" spans="1:73" ht="14">
      <c r="A199" s="86" t="s">
        <v>648</v>
      </c>
      <c r="B199" s="54" t="s">
        <v>751</v>
      </c>
      <c r="C199" s="57" t="s">
        <v>752</v>
      </c>
      <c r="D199" s="56">
        <v>5.6870000000000003</v>
      </c>
      <c r="E199" s="60" t="s">
        <v>88</v>
      </c>
      <c r="F199" s="60">
        <v>1</v>
      </c>
      <c r="G199" s="61"/>
      <c r="H199" s="60"/>
      <c r="I199" s="60"/>
      <c r="J199" s="60"/>
      <c r="K199" s="60"/>
      <c r="L199" s="60"/>
      <c r="M199" s="60"/>
      <c r="N199" s="60"/>
      <c r="O199" s="60">
        <f t="shared" si="86"/>
        <v>1</v>
      </c>
      <c r="P199" s="60">
        <f t="shared" si="72"/>
        <v>6.6870000000000003</v>
      </c>
      <c r="Q199" s="66" t="s">
        <v>91</v>
      </c>
      <c r="R199" s="60">
        <v>3.4449299999999998</v>
      </c>
      <c r="S199" s="67">
        <f t="shared" si="73"/>
        <v>50.669580000000003</v>
      </c>
      <c r="T199" s="66">
        <v>66</v>
      </c>
      <c r="U199" s="69">
        <f t="shared" si="70"/>
        <v>3.3</v>
      </c>
      <c r="V199" s="60"/>
      <c r="W199" s="60"/>
      <c r="X199" s="60">
        <f t="shared" si="74"/>
        <v>3.3</v>
      </c>
      <c r="Y199" s="60"/>
      <c r="Z199" s="60"/>
      <c r="AA199" s="61">
        <v>0</v>
      </c>
      <c r="AB199" s="22">
        <f t="shared" si="71"/>
        <v>1</v>
      </c>
      <c r="AC199" s="60"/>
      <c r="AD199" s="60"/>
      <c r="AE199" s="60">
        <f t="shared" si="75"/>
        <v>1</v>
      </c>
      <c r="AF199" s="61">
        <v>3</v>
      </c>
      <c r="AG199" s="61">
        <v>23</v>
      </c>
      <c r="AH199" s="61">
        <v>1</v>
      </c>
      <c r="AI199" s="60">
        <v>0.63636363600000001</v>
      </c>
      <c r="AJ199" s="60">
        <v>0</v>
      </c>
      <c r="AK199" s="60">
        <v>63</v>
      </c>
      <c r="AL199" s="60">
        <f t="shared" si="76"/>
        <v>63</v>
      </c>
      <c r="AM199" s="60">
        <f t="shared" si="77"/>
        <v>1.26</v>
      </c>
      <c r="AN199" s="60" t="s">
        <v>753</v>
      </c>
      <c r="AO199" s="60">
        <v>0.5</v>
      </c>
      <c r="AP199" s="60">
        <f t="shared" si="78"/>
        <v>1.76</v>
      </c>
      <c r="AQ199" s="60"/>
      <c r="AR199" s="60"/>
      <c r="AS199" s="22">
        <f t="shared" si="79"/>
        <v>2.3963636359999998</v>
      </c>
      <c r="AT199" s="75" t="s">
        <v>754</v>
      </c>
      <c r="AU199" s="60">
        <v>10.8</v>
      </c>
      <c r="AV199" s="61"/>
      <c r="AW199" s="60"/>
      <c r="AX199" s="60">
        <f t="shared" si="80"/>
        <v>10.8</v>
      </c>
      <c r="AY199" s="61"/>
      <c r="AZ199" s="60"/>
      <c r="BA199" s="60"/>
      <c r="BB199" s="60"/>
      <c r="BC199" s="60">
        <f t="shared" si="81"/>
        <v>10.8</v>
      </c>
      <c r="BE199" s="60">
        <v>0.15</v>
      </c>
      <c r="BF199" s="60"/>
      <c r="BG199" s="60"/>
      <c r="BH199" s="60">
        <f t="shared" si="82"/>
        <v>0.15</v>
      </c>
      <c r="BI199" s="77" t="s">
        <v>755</v>
      </c>
      <c r="BJ199" s="77" t="s">
        <v>755</v>
      </c>
      <c r="BK199" s="77">
        <v>1.8</v>
      </c>
      <c r="BL199" s="78" t="s">
        <v>245</v>
      </c>
      <c r="BM199" s="60">
        <v>0.25</v>
      </c>
      <c r="BN199" s="60" t="s">
        <v>651</v>
      </c>
      <c r="BO199" s="60">
        <v>0.45</v>
      </c>
      <c r="BP199" s="60">
        <f t="shared" si="83"/>
        <v>2.5</v>
      </c>
      <c r="BQ199" s="60">
        <f t="shared" si="84"/>
        <v>12</v>
      </c>
      <c r="BR199" s="60">
        <f t="shared" si="85"/>
        <v>76.052943635999995</v>
      </c>
      <c r="BS199" s="60">
        <f t="shared" si="67"/>
        <v>26</v>
      </c>
      <c r="BT199" s="60">
        <f t="shared" si="68"/>
        <v>7</v>
      </c>
      <c r="BU199" s="60">
        <f t="shared" si="87"/>
        <v>27</v>
      </c>
    </row>
    <row r="200" spans="1:73" ht="14">
      <c r="A200" s="86" t="s">
        <v>648</v>
      </c>
      <c r="B200" s="54" t="s">
        <v>756</v>
      </c>
      <c r="C200" s="57" t="s">
        <v>757</v>
      </c>
      <c r="D200" s="56">
        <v>5.4749999999999996</v>
      </c>
      <c r="E200" s="60" t="s">
        <v>88</v>
      </c>
      <c r="F200" s="60">
        <v>1</v>
      </c>
      <c r="G200" s="61"/>
      <c r="H200" s="60"/>
      <c r="I200" s="60" t="s">
        <v>140</v>
      </c>
      <c r="J200" s="60">
        <v>0.2</v>
      </c>
      <c r="K200" s="60"/>
      <c r="L200" s="60"/>
      <c r="M200" s="60"/>
      <c r="N200" s="60"/>
      <c r="O200" s="60">
        <f t="shared" si="86"/>
        <v>1.2</v>
      </c>
      <c r="P200" s="60">
        <f t="shared" si="72"/>
        <v>6.6749999999999998</v>
      </c>
      <c r="Q200" s="66" t="s">
        <v>91</v>
      </c>
      <c r="R200" s="60">
        <v>2.81304</v>
      </c>
      <c r="S200" s="67">
        <f t="shared" si="73"/>
        <v>46.878239999999998</v>
      </c>
      <c r="T200" s="66">
        <v>72</v>
      </c>
      <c r="U200" s="69">
        <f t="shared" si="70"/>
        <v>3.6</v>
      </c>
      <c r="V200" s="60"/>
      <c r="W200" s="60"/>
      <c r="X200" s="60">
        <f t="shared" si="74"/>
        <v>3.6</v>
      </c>
      <c r="Y200" s="60"/>
      <c r="Z200" s="60"/>
      <c r="AA200" s="61">
        <v>3.9</v>
      </c>
      <c r="AB200" s="22">
        <f t="shared" si="71"/>
        <v>1.78</v>
      </c>
      <c r="AC200" s="60"/>
      <c r="AD200" s="60"/>
      <c r="AE200" s="60">
        <f t="shared" si="75"/>
        <v>1.78</v>
      </c>
      <c r="AF200" s="61">
        <v>3</v>
      </c>
      <c r="AG200" s="61">
        <v>22</v>
      </c>
      <c r="AH200" s="61">
        <v>0</v>
      </c>
      <c r="AI200" s="60">
        <f t="shared" ref="AI200:AI263" si="88">AF200/AG200*2-AH200*0.5</f>
        <v>0.27272727272727298</v>
      </c>
      <c r="AJ200" s="60">
        <v>0</v>
      </c>
      <c r="AK200" s="60">
        <v>197</v>
      </c>
      <c r="AL200" s="60">
        <f t="shared" si="76"/>
        <v>197</v>
      </c>
      <c r="AM200" s="60">
        <f t="shared" si="77"/>
        <v>2</v>
      </c>
      <c r="AN200" s="60" t="s">
        <v>758</v>
      </c>
      <c r="AO200" s="60">
        <v>0.75</v>
      </c>
      <c r="AP200" s="60">
        <f t="shared" si="78"/>
        <v>2.75</v>
      </c>
      <c r="AQ200" s="60"/>
      <c r="AR200" s="60"/>
      <c r="AS200" s="22">
        <f t="shared" si="79"/>
        <v>3.0227272727272698</v>
      </c>
      <c r="AT200" s="75" t="s">
        <v>759</v>
      </c>
      <c r="AU200" s="60">
        <v>4.8</v>
      </c>
      <c r="AV200" s="61"/>
      <c r="AW200" s="60"/>
      <c r="AX200" s="60">
        <f t="shared" si="80"/>
        <v>4.8</v>
      </c>
      <c r="AY200" s="61"/>
      <c r="AZ200" s="60"/>
      <c r="BA200" s="60"/>
      <c r="BB200" s="60"/>
      <c r="BC200" s="60">
        <f t="shared" si="81"/>
        <v>4.8</v>
      </c>
      <c r="BD200" s="60" t="s">
        <v>177</v>
      </c>
      <c r="BE200" s="60">
        <v>0.2</v>
      </c>
      <c r="BF200" s="60"/>
      <c r="BG200" s="60"/>
      <c r="BH200" s="60">
        <f t="shared" si="82"/>
        <v>0.2</v>
      </c>
      <c r="BI200" s="77" t="s">
        <v>760</v>
      </c>
      <c r="BJ200" s="77" t="s">
        <v>760</v>
      </c>
      <c r="BK200" s="77">
        <v>1.5</v>
      </c>
      <c r="BL200" s="78"/>
      <c r="BM200" s="60"/>
      <c r="BN200" s="60" t="s">
        <v>651</v>
      </c>
      <c r="BO200" s="60">
        <v>0.45</v>
      </c>
      <c r="BP200" s="60">
        <f t="shared" si="83"/>
        <v>1.95</v>
      </c>
      <c r="BQ200" s="60">
        <f t="shared" si="84"/>
        <v>6.95</v>
      </c>
      <c r="BR200" s="60">
        <f t="shared" si="85"/>
        <v>68.905967272727295</v>
      </c>
      <c r="BS200" s="60">
        <f t="shared" si="67"/>
        <v>63</v>
      </c>
      <c r="BT200" s="60">
        <f t="shared" si="68"/>
        <v>19</v>
      </c>
      <c r="BU200" s="60">
        <f t="shared" si="87"/>
        <v>79</v>
      </c>
    </row>
    <row r="201" spans="1:73" ht="14">
      <c r="A201" s="86" t="s">
        <v>648</v>
      </c>
      <c r="B201" s="54" t="s">
        <v>761</v>
      </c>
      <c r="C201" s="57" t="s">
        <v>762</v>
      </c>
      <c r="D201" s="56">
        <v>5.516</v>
      </c>
      <c r="E201" s="60" t="s">
        <v>88</v>
      </c>
      <c r="F201" s="60">
        <v>1</v>
      </c>
      <c r="G201" s="61"/>
      <c r="H201" s="60"/>
      <c r="I201" s="60" t="s">
        <v>140</v>
      </c>
      <c r="J201" s="60">
        <v>0.2</v>
      </c>
      <c r="K201" s="60"/>
      <c r="L201" s="60"/>
      <c r="M201" s="60"/>
      <c r="N201" s="60"/>
      <c r="O201" s="60">
        <f t="shared" si="86"/>
        <v>1.2</v>
      </c>
      <c r="P201" s="60">
        <f t="shared" si="72"/>
        <v>6.7160000000000002</v>
      </c>
      <c r="Q201" s="66" t="s">
        <v>91</v>
      </c>
      <c r="R201" s="60">
        <v>3.34348</v>
      </c>
      <c r="S201" s="67">
        <f t="shared" si="73"/>
        <v>50.060879999999997</v>
      </c>
      <c r="T201" s="66">
        <v>80.5</v>
      </c>
      <c r="U201" s="69">
        <f t="shared" si="70"/>
        <v>4.0250000000000004</v>
      </c>
      <c r="V201" s="60"/>
      <c r="W201" s="60"/>
      <c r="X201" s="60">
        <f t="shared" si="74"/>
        <v>4.0250000000000004</v>
      </c>
      <c r="Y201" s="60"/>
      <c r="Z201" s="60"/>
      <c r="AA201" s="61">
        <v>4.5</v>
      </c>
      <c r="AB201" s="22">
        <f t="shared" si="71"/>
        <v>1.9</v>
      </c>
      <c r="AC201" s="60"/>
      <c r="AD201" s="60"/>
      <c r="AE201" s="60">
        <f t="shared" si="75"/>
        <v>1.9</v>
      </c>
      <c r="AF201" s="61">
        <v>3</v>
      </c>
      <c r="AG201" s="61">
        <v>22</v>
      </c>
      <c r="AH201" s="61">
        <v>0</v>
      </c>
      <c r="AI201" s="60">
        <f t="shared" si="88"/>
        <v>0.27272727272727298</v>
      </c>
      <c r="AJ201" s="60">
        <v>0</v>
      </c>
      <c r="AK201" s="60"/>
      <c r="AL201" s="60">
        <f t="shared" si="76"/>
        <v>0</v>
      </c>
      <c r="AM201" s="60">
        <f t="shared" si="77"/>
        <v>0</v>
      </c>
      <c r="AN201" s="60"/>
      <c r="AO201" s="60"/>
      <c r="AP201" s="60">
        <f t="shared" si="78"/>
        <v>0</v>
      </c>
      <c r="AQ201" s="60"/>
      <c r="AR201" s="60"/>
      <c r="AS201" s="22">
        <f t="shared" si="79"/>
        <v>0.27272727272727298</v>
      </c>
      <c r="AT201" s="75"/>
      <c r="AU201" s="60"/>
      <c r="AV201" s="61"/>
      <c r="AW201" s="60"/>
      <c r="AX201" s="60">
        <f t="shared" si="80"/>
        <v>0</v>
      </c>
      <c r="AY201" s="61"/>
      <c r="AZ201" s="60"/>
      <c r="BA201" s="60"/>
      <c r="BB201" s="60"/>
      <c r="BC201" s="60">
        <f t="shared" si="81"/>
        <v>0</v>
      </c>
      <c r="BD201" s="60"/>
      <c r="BE201" s="60"/>
      <c r="BF201" s="60"/>
      <c r="BG201" s="60"/>
      <c r="BH201" s="60">
        <f t="shared" si="82"/>
        <v>0</v>
      </c>
      <c r="BI201" s="77"/>
      <c r="BJ201" s="77"/>
      <c r="BK201" s="77"/>
      <c r="BL201" s="78"/>
      <c r="BM201" s="60"/>
      <c r="BN201" s="60" t="s">
        <v>651</v>
      </c>
      <c r="BO201" s="60">
        <v>0.45</v>
      </c>
      <c r="BP201" s="60">
        <f t="shared" si="83"/>
        <v>0.45</v>
      </c>
      <c r="BQ201" s="60">
        <f t="shared" si="84"/>
        <v>0.45</v>
      </c>
      <c r="BR201" s="60">
        <f t="shared" si="85"/>
        <v>63.4246072727273</v>
      </c>
      <c r="BS201" s="60">
        <f t="shared" si="67"/>
        <v>34</v>
      </c>
      <c r="BT201" s="60">
        <f t="shared" si="68"/>
        <v>36</v>
      </c>
      <c r="BU201" s="60">
        <f t="shared" si="87"/>
        <v>142</v>
      </c>
    </row>
    <row r="202" spans="1:73" ht="14">
      <c r="A202" s="86" t="s">
        <v>648</v>
      </c>
      <c r="B202" s="54" t="s">
        <v>763</v>
      </c>
      <c r="C202" s="57" t="s">
        <v>764</v>
      </c>
      <c r="D202" s="56">
        <v>5.3609999999999998</v>
      </c>
      <c r="E202" s="60" t="s">
        <v>88</v>
      </c>
      <c r="F202" s="60">
        <v>1</v>
      </c>
      <c r="G202" s="61"/>
      <c r="H202" s="60"/>
      <c r="I202" s="60"/>
      <c r="J202" s="60"/>
      <c r="K202" s="60"/>
      <c r="L202" s="60"/>
      <c r="M202" s="60"/>
      <c r="N202" s="60"/>
      <c r="O202" s="60">
        <f t="shared" si="86"/>
        <v>1</v>
      </c>
      <c r="P202" s="60">
        <f t="shared" si="72"/>
        <v>6.3609999999999998</v>
      </c>
      <c r="Q202" s="66" t="s">
        <v>91</v>
      </c>
      <c r="R202" s="60">
        <v>1.1630799999999999</v>
      </c>
      <c r="S202" s="67">
        <f t="shared" si="73"/>
        <v>36.978479999999998</v>
      </c>
      <c r="T202" s="66">
        <v>49</v>
      </c>
      <c r="U202" s="69">
        <f t="shared" si="70"/>
        <v>2.4500000000000002</v>
      </c>
      <c r="V202" s="60"/>
      <c r="W202" s="60"/>
      <c r="X202" s="60">
        <f t="shared" si="74"/>
        <v>2.4500000000000002</v>
      </c>
      <c r="Y202" s="60"/>
      <c r="Z202" s="60"/>
      <c r="AA202" s="61">
        <v>3.8</v>
      </c>
      <c r="AB202" s="22">
        <f t="shared" si="71"/>
        <v>1.76</v>
      </c>
      <c r="AC202" s="60"/>
      <c r="AD202" s="60"/>
      <c r="AE202" s="60">
        <f t="shared" si="75"/>
        <v>1.76</v>
      </c>
      <c r="AF202" s="61">
        <v>4</v>
      </c>
      <c r="AG202" s="61">
        <v>23</v>
      </c>
      <c r="AH202" s="61">
        <v>0</v>
      </c>
      <c r="AI202" s="60">
        <f t="shared" si="88"/>
        <v>0.34782608695652201</v>
      </c>
      <c r="AJ202" s="60">
        <v>0</v>
      </c>
      <c r="AK202" s="60">
        <v>6.5</v>
      </c>
      <c r="AL202" s="60">
        <f t="shared" si="76"/>
        <v>6.5</v>
      </c>
      <c r="AM202" s="60">
        <f t="shared" si="77"/>
        <v>0.13</v>
      </c>
      <c r="AN202" s="60"/>
      <c r="AO202" s="60"/>
      <c r="AP202" s="60">
        <f t="shared" si="78"/>
        <v>0.13</v>
      </c>
      <c r="AQ202" s="60"/>
      <c r="AR202" s="60"/>
      <c r="AS202" s="22">
        <f t="shared" si="79"/>
        <v>0.47782608695652201</v>
      </c>
      <c r="AT202" s="75"/>
      <c r="AU202" s="60"/>
      <c r="AV202" s="61"/>
      <c r="AW202" s="60"/>
      <c r="AX202" s="60">
        <f t="shared" si="80"/>
        <v>0</v>
      </c>
      <c r="AY202" s="61"/>
      <c r="AZ202" s="60"/>
      <c r="BA202" s="60"/>
      <c r="BB202" s="60"/>
      <c r="BC202" s="60">
        <f t="shared" si="81"/>
        <v>0</v>
      </c>
      <c r="BD202" s="60"/>
      <c r="BE202" s="60"/>
      <c r="BF202" s="60"/>
      <c r="BG202" s="60"/>
      <c r="BH202" s="60">
        <f t="shared" si="82"/>
        <v>0</v>
      </c>
      <c r="BI202" s="77"/>
      <c r="BJ202" s="77"/>
      <c r="BK202" s="77"/>
      <c r="BL202" s="78"/>
      <c r="BM202" s="60"/>
      <c r="BN202" s="60" t="s">
        <v>651</v>
      </c>
      <c r="BO202" s="60">
        <v>0.45</v>
      </c>
      <c r="BP202" s="60">
        <f t="shared" si="83"/>
        <v>0.45</v>
      </c>
      <c r="BQ202" s="60">
        <f t="shared" si="84"/>
        <v>0.45</v>
      </c>
      <c r="BR202" s="60">
        <f t="shared" si="85"/>
        <v>48.477306086956503</v>
      </c>
      <c r="BS202" s="60">
        <f t="shared" si="67"/>
        <v>115</v>
      </c>
      <c r="BT202" s="60">
        <f t="shared" si="68"/>
        <v>114</v>
      </c>
      <c r="BU202" s="60">
        <f t="shared" si="87"/>
        <v>419</v>
      </c>
    </row>
    <row r="203" spans="1:73" ht="14">
      <c r="A203" s="121" t="s">
        <v>765</v>
      </c>
      <c r="B203" s="79" t="s">
        <v>766</v>
      </c>
      <c r="C203" s="80" t="s">
        <v>767</v>
      </c>
      <c r="D203" s="81">
        <v>5.444</v>
      </c>
      <c r="E203" s="93" t="s">
        <v>108</v>
      </c>
      <c r="F203" s="93">
        <v>0.5</v>
      </c>
      <c r="G203" s="92"/>
      <c r="H203" s="93"/>
      <c r="I203" s="93"/>
      <c r="J203" s="93"/>
      <c r="K203" s="93"/>
      <c r="L203" s="93"/>
      <c r="M203" s="93"/>
      <c r="N203" s="93"/>
      <c r="O203" s="93">
        <f t="shared" si="86"/>
        <v>0.5</v>
      </c>
      <c r="P203" s="93">
        <f t="shared" si="72"/>
        <v>5.944</v>
      </c>
      <c r="Q203" s="99" t="s">
        <v>91</v>
      </c>
      <c r="R203" s="93">
        <v>2.83623</v>
      </c>
      <c r="S203" s="100">
        <f t="shared" si="73"/>
        <v>47.017380000000003</v>
      </c>
      <c r="T203" s="99">
        <v>70.5</v>
      </c>
      <c r="U203" s="105">
        <f t="shared" si="70"/>
        <v>3.5249999999999999</v>
      </c>
      <c r="V203" s="93"/>
      <c r="W203" s="93"/>
      <c r="X203" s="93">
        <f t="shared" si="74"/>
        <v>3.5249999999999999</v>
      </c>
      <c r="Y203" s="93"/>
      <c r="Z203" s="93"/>
      <c r="AA203" s="92">
        <v>4.5</v>
      </c>
      <c r="AB203" s="22">
        <f t="shared" si="71"/>
        <v>1.9</v>
      </c>
      <c r="AC203" s="93"/>
      <c r="AD203" s="93"/>
      <c r="AE203" s="93">
        <f t="shared" si="75"/>
        <v>1.9</v>
      </c>
      <c r="AF203" s="92">
        <v>5</v>
      </c>
      <c r="AG203" s="92">
        <v>23</v>
      </c>
      <c r="AH203" s="92">
        <v>0</v>
      </c>
      <c r="AI203" s="93">
        <f t="shared" si="88"/>
        <v>0.434782608695652</v>
      </c>
      <c r="AJ203" s="93">
        <v>0</v>
      </c>
      <c r="AK203" s="93"/>
      <c r="AL203" s="93">
        <f t="shared" si="76"/>
        <v>0</v>
      </c>
      <c r="AM203" s="93">
        <f t="shared" si="77"/>
        <v>0</v>
      </c>
      <c r="AN203" s="93"/>
      <c r="AO203" s="93"/>
      <c r="AP203" s="93">
        <f t="shared" si="78"/>
        <v>0</v>
      </c>
      <c r="AQ203" s="93"/>
      <c r="AR203" s="93"/>
      <c r="AS203" s="22">
        <f t="shared" si="79"/>
        <v>0.434782608695652</v>
      </c>
      <c r="AT203" s="107"/>
      <c r="AU203" s="93"/>
      <c r="AV203" s="92"/>
      <c r="AW203" s="93"/>
      <c r="AX203" s="93">
        <f t="shared" si="80"/>
        <v>0</v>
      </c>
      <c r="AY203" s="92"/>
      <c r="AZ203" s="93"/>
      <c r="BA203" s="93"/>
      <c r="BB203" s="93"/>
      <c r="BC203" s="93">
        <f t="shared" si="81"/>
        <v>0</v>
      </c>
      <c r="BD203" s="93"/>
      <c r="BE203" s="93"/>
      <c r="BF203" s="93"/>
      <c r="BG203" s="93"/>
      <c r="BH203" s="93">
        <f t="shared" si="82"/>
        <v>0</v>
      </c>
      <c r="BI203" s="95"/>
      <c r="BJ203" s="95"/>
      <c r="BK203" s="95"/>
      <c r="BL203" s="118"/>
      <c r="BM203" s="93"/>
      <c r="BN203" s="93"/>
      <c r="BO203" s="93"/>
      <c r="BP203" s="93">
        <f t="shared" si="83"/>
        <v>0</v>
      </c>
      <c r="BQ203" s="93">
        <f t="shared" si="84"/>
        <v>0</v>
      </c>
      <c r="BR203" s="93">
        <f t="shared" si="85"/>
        <v>58.821162608695701</v>
      </c>
      <c r="BS203" s="93">
        <f t="shared" si="67"/>
        <v>61</v>
      </c>
      <c r="BT203" s="93">
        <f t="shared" si="68"/>
        <v>68</v>
      </c>
      <c r="BU203" s="93">
        <f t="shared" si="87"/>
        <v>250</v>
      </c>
    </row>
    <row r="204" spans="1:73" ht="14">
      <c r="A204" s="79" t="s">
        <v>768</v>
      </c>
      <c r="B204" s="79" t="s">
        <v>769</v>
      </c>
      <c r="C204" s="80" t="s">
        <v>770</v>
      </c>
      <c r="D204" s="81">
        <v>5.4539999999999997</v>
      </c>
      <c r="E204" s="93" t="s">
        <v>108</v>
      </c>
      <c r="F204" s="93">
        <v>0.5</v>
      </c>
      <c r="G204" s="92"/>
      <c r="H204" s="79"/>
      <c r="I204" s="79"/>
      <c r="J204" s="79"/>
      <c r="K204" s="79"/>
      <c r="L204" s="79"/>
      <c r="M204" s="79"/>
      <c r="N204" s="79"/>
      <c r="O204" s="93">
        <f t="shared" si="86"/>
        <v>0.5</v>
      </c>
      <c r="P204" s="93">
        <f t="shared" si="72"/>
        <v>5.9539999999999997</v>
      </c>
      <c r="Q204" s="79" t="s">
        <v>91</v>
      </c>
      <c r="R204" s="81">
        <v>2.6978</v>
      </c>
      <c r="S204" s="98">
        <f t="shared" si="73"/>
        <v>46.186799999999998</v>
      </c>
      <c r="T204" s="99">
        <v>67.5</v>
      </c>
      <c r="U204" s="105">
        <f t="shared" si="70"/>
        <v>3.375</v>
      </c>
      <c r="V204" s="79"/>
      <c r="W204" s="79"/>
      <c r="X204" s="93">
        <f t="shared" si="74"/>
        <v>3.375</v>
      </c>
      <c r="Y204" s="79"/>
      <c r="Z204" s="79"/>
      <c r="AA204" s="92">
        <v>3.7</v>
      </c>
      <c r="AB204" s="22">
        <f t="shared" si="71"/>
        <v>1.74</v>
      </c>
      <c r="AC204" s="79"/>
      <c r="AD204" s="79"/>
      <c r="AE204" s="93">
        <f t="shared" si="75"/>
        <v>1.74</v>
      </c>
      <c r="AF204" s="92">
        <v>2</v>
      </c>
      <c r="AG204" s="92">
        <v>23</v>
      </c>
      <c r="AH204" s="92">
        <v>0</v>
      </c>
      <c r="AI204" s="93">
        <f t="shared" si="88"/>
        <v>0.173913043478261</v>
      </c>
      <c r="AJ204" s="93">
        <v>0</v>
      </c>
      <c r="AK204" s="93"/>
      <c r="AL204" s="93">
        <f t="shared" si="76"/>
        <v>0</v>
      </c>
      <c r="AM204" s="93">
        <f t="shared" si="77"/>
        <v>0</v>
      </c>
      <c r="AN204" s="79"/>
      <c r="AO204" s="79"/>
      <c r="AP204" s="93">
        <f t="shared" si="78"/>
        <v>0</v>
      </c>
      <c r="AQ204" s="79"/>
      <c r="AR204" s="79"/>
      <c r="AS204" s="22">
        <f t="shared" si="79"/>
        <v>0.173913043478261</v>
      </c>
      <c r="AT204" s="112"/>
      <c r="AU204" s="79"/>
      <c r="AV204" s="92"/>
      <c r="AW204" s="79"/>
      <c r="AX204" s="93">
        <f t="shared" si="80"/>
        <v>0</v>
      </c>
      <c r="AY204" s="92"/>
      <c r="AZ204" s="79"/>
      <c r="BA204" s="79"/>
      <c r="BB204" s="79"/>
      <c r="BC204" s="93">
        <f t="shared" si="81"/>
        <v>0</v>
      </c>
      <c r="BD204" s="79"/>
      <c r="BE204" s="79"/>
      <c r="BF204" s="79"/>
      <c r="BG204" s="79"/>
      <c r="BH204" s="93">
        <f t="shared" si="82"/>
        <v>0</v>
      </c>
      <c r="BI204" s="117"/>
      <c r="BJ204" s="117"/>
      <c r="BK204" s="117"/>
      <c r="BL204" s="118"/>
      <c r="BM204" s="79"/>
      <c r="BN204" s="79"/>
      <c r="BO204" s="79"/>
      <c r="BP204" s="93">
        <f t="shared" si="83"/>
        <v>0</v>
      </c>
      <c r="BQ204" s="93">
        <f t="shared" si="84"/>
        <v>0</v>
      </c>
      <c r="BR204" s="93">
        <f t="shared" si="85"/>
        <v>57.429713043478301</v>
      </c>
      <c r="BS204" s="93">
        <f t="shared" si="67"/>
        <v>72</v>
      </c>
      <c r="BT204" s="93">
        <f t="shared" si="68"/>
        <v>78</v>
      </c>
      <c r="BU204" s="81">
        <f t="shared" si="87"/>
        <v>289</v>
      </c>
    </row>
    <row r="205" spans="1:73" ht="14">
      <c r="A205" s="79" t="s">
        <v>768</v>
      </c>
      <c r="B205" s="79" t="s">
        <v>771</v>
      </c>
      <c r="C205" s="80" t="s">
        <v>772</v>
      </c>
      <c r="D205" s="81">
        <v>5.4340000000000002</v>
      </c>
      <c r="E205" s="93" t="s">
        <v>108</v>
      </c>
      <c r="F205" s="93">
        <v>0.5</v>
      </c>
      <c r="G205" s="92"/>
      <c r="H205" s="79"/>
      <c r="I205" s="79"/>
      <c r="J205" s="79"/>
      <c r="K205" s="79"/>
      <c r="L205" s="79"/>
      <c r="M205" s="79"/>
      <c r="N205" s="79"/>
      <c r="O205" s="93">
        <f t="shared" si="86"/>
        <v>0.5</v>
      </c>
      <c r="P205" s="93">
        <f t="shared" si="72"/>
        <v>5.9340000000000002</v>
      </c>
      <c r="Q205" s="79" t="s">
        <v>91</v>
      </c>
      <c r="R205" s="81">
        <v>2.8263699999999998</v>
      </c>
      <c r="S205" s="98">
        <f t="shared" si="73"/>
        <v>46.958219999999997</v>
      </c>
      <c r="T205" s="99">
        <v>85.5</v>
      </c>
      <c r="U205" s="105">
        <f t="shared" si="70"/>
        <v>4.2750000000000004</v>
      </c>
      <c r="V205" s="79"/>
      <c r="W205" s="79"/>
      <c r="X205" s="93">
        <f t="shared" si="74"/>
        <v>4.2750000000000004</v>
      </c>
      <c r="Y205" s="79"/>
      <c r="Z205" s="79"/>
      <c r="AA205" s="92">
        <v>3.5</v>
      </c>
      <c r="AB205" s="22">
        <f t="shared" si="71"/>
        <v>1.7</v>
      </c>
      <c r="AC205" s="79"/>
      <c r="AD205" s="79"/>
      <c r="AE205" s="93">
        <f t="shared" si="75"/>
        <v>1.7</v>
      </c>
      <c r="AF205" s="92">
        <v>6</v>
      </c>
      <c r="AG205" s="92">
        <v>23</v>
      </c>
      <c r="AH205" s="92">
        <v>0</v>
      </c>
      <c r="AI205" s="93">
        <f t="shared" si="88"/>
        <v>0.52173913043478304</v>
      </c>
      <c r="AJ205" s="93">
        <v>0</v>
      </c>
      <c r="AK205" s="93"/>
      <c r="AL205" s="93">
        <f t="shared" si="76"/>
        <v>0</v>
      </c>
      <c r="AM205" s="93">
        <f t="shared" si="77"/>
        <v>0</v>
      </c>
      <c r="AN205" s="79"/>
      <c r="AO205" s="79"/>
      <c r="AP205" s="93">
        <f t="shared" si="78"/>
        <v>0</v>
      </c>
      <c r="AQ205" s="79"/>
      <c r="AR205" s="79"/>
      <c r="AS205" s="22">
        <f t="shared" si="79"/>
        <v>0.52173913043478304</v>
      </c>
      <c r="AT205" s="112"/>
      <c r="AU205" s="79"/>
      <c r="AV205" s="92"/>
      <c r="AW205" s="79"/>
      <c r="AX205" s="93">
        <f t="shared" si="80"/>
        <v>0</v>
      </c>
      <c r="AY205" s="92"/>
      <c r="AZ205" s="79"/>
      <c r="BA205" s="79"/>
      <c r="BB205" s="79"/>
      <c r="BC205" s="93">
        <f t="shared" si="81"/>
        <v>0</v>
      </c>
      <c r="BD205" s="79"/>
      <c r="BE205" s="79"/>
      <c r="BF205" s="79"/>
      <c r="BG205" s="79"/>
      <c r="BH205" s="93">
        <f t="shared" si="82"/>
        <v>0</v>
      </c>
      <c r="BI205" s="117"/>
      <c r="BJ205" s="117"/>
      <c r="BK205" s="117"/>
      <c r="BL205" s="118"/>
      <c r="BM205" s="79"/>
      <c r="BN205" s="79"/>
      <c r="BO205" s="79"/>
      <c r="BP205" s="93">
        <f t="shared" si="83"/>
        <v>0</v>
      </c>
      <c r="BQ205" s="93">
        <f t="shared" si="84"/>
        <v>0</v>
      </c>
      <c r="BR205" s="93">
        <f t="shared" si="85"/>
        <v>59.388959130434799</v>
      </c>
      <c r="BS205" s="93">
        <f t="shared" si="67"/>
        <v>62</v>
      </c>
      <c r="BT205" s="93">
        <f t="shared" si="68"/>
        <v>61</v>
      </c>
      <c r="BU205" s="81">
        <f t="shared" si="87"/>
        <v>231</v>
      </c>
    </row>
    <row r="206" spans="1:73" ht="14">
      <c r="A206" s="79" t="s">
        <v>768</v>
      </c>
      <c r="B206" s="79" t="s">
        <v>773</v>
      </c>
      <c r="C206" s="80" t="s">
        <v>774</v>
      </c>
      <c r="D206" s="81">
        <v>5.5949999999999998</v>
      </c>
      <c r="E206" s="93" t="s">
        <v>108</v>
      </c>
      <c r="F206" s="93">
        <v>0.5</v>
      </c>
      <c r="G206" s="92"/>
      <c r="H206" s="79"/>
      <c r="I206" s="93" t="s">
        <v>140</v>
      </c>
      <c r="J206" s="93">
        <v>0.2</v>
      </c>
      <c r="K206" s="79"/>
      <c r="L206" s="79"/>
      <c r="M206" s="79"/>
      <c r="N206" s="79"/>
      <c r="O206" s="93">
        <f t="shared" si="86"/>
        <v>0.7</v>
      </c>
      <c r="P206" s="93">
        <f t="shared" si="72"/>
        <v>6.2949999999999999</v>
      </c>
      <c r="Q206" s="79" t="s">
        <v>91</v>
      </c>
      <c r="R206" s="81">
        <v>3.5521699999999998</v>
      </c>
      <c r="S206" s="98">
        <f t="shared" si="73"/>
        <v>51.313020000000002</v>
      </c>
      <c r="T206" s="99">
        <v>79.5</v>
      </c>
      <c r="U206" s="105">
        <f t="shared" si="70"/>
        <v>3.9750000000000001</v>
      </c>
      <c r="V206" s="79"/>
      <c r="W206" s="79"/>
      <c r="X206" s="93">
        <f t="shared" si="74"/>
        <v>3.9750000000000001</v>
      </c>
      <c r="Y206" s="79"/>
      <c r="Z206" s="79"/>
      <c r="AA206" s="92">
        <v>4.5</v>
      </c>
      <c r="AB206" s="22">
        <f t="shared" si="71"/>
        <v>1.9</v>
      </c>
      <c r="AC206" s="79"/>
      <c r="AD206" s="79"/>
      <c r="AE206" s="93">
        <f t="shared" si="75"/>
        <v>1.9</v>
      </c>
      <c r="AF206" s="92">
        <v>6</v>
      </c>
      <c r="AG206" s="92">
        <v>23</v>
      </c>
      <c r="AH206" s="92">
        <v>0</v>
      </c>
      <c r="AI206" s="93">
        <f t="shared" si="88"/>
        <v>0.52173913043478304</v>
      </c>
      <c r="AJ206" s="93">
        <v>0</v>
      </c>
      <c r="AK206" s="79">
        <v>32.5</v>
      </c>
      <c r="AL206" s="93">
        <f t="shared" si="76"/>
        <v>32.5</v>
      </c>
      <c r="AM206" s="93">
        <f t="shared" si="77"/>
        <v>0.65</v>
      </c>
      <c r="AN206" s="79"/>
      <c r="AO206" s="79"/>
      <c r="AP206" s="93">
        <f t="shared" si="78"/>
        <v>0.65</v>
      </c>
      <c r="AQ206" s="93" t="s">
        <v>775</v>
      </c>
      <c r="AR206" s="93">
        <v>0.3</v>
      </c>
      <c r="AS206" s="22">
        <f t="shared" si="79"/>
        <v>1.47173913043478</v>
      </c>
      <c r="AT206" s="107" t="s">
        <v>776</v>
      </c>
      <c r="AU206" s="93">
        <v>0.5</v>
      </c>
      <c r="AV206" s="92"/>
      <c r="AW206" s="93"/>
      <c r="AX206" s="93">
        <f t="shared" si="80"/>
        <v>0.5</v>
      </c>
      <c r="AY206" s="92"/>
      <c r="AZ206" s="79"/>
      <c r="BA206" s="79"/>
      <c r="BB206" s="79"/>
      <c r="BC206" s="93">
        <f t="shared" si="81"/>
        <v>0.5</v>
      </c>
      <c r="BD206" s="79"/>
      <c r="BE206" s="79"/>
      <c r="BF206" s="79"/>
      <c r="BG206" s="79"/>
      <c r="BH206" s="93">
        <f t="shared" si="82"/>
        <v>0</v>
      </c>
      <c r="BI206" s="117"/>
      <c r="BJ206" s="117"/>
      <c r="BK206" s="117"/>
      <c r="BL206" s="118"/>
      <c r="BM206" s="79"/>
      <c r="BN206" s="79"/>
      <c r="BO206" s="79"/>
      <c r="BP206" s="93">
        <f t="shared" si="83"/>
        <v>0</v>
      </c>
      <c r="BQ206" s="93">
        <f t="shared" si="84"/>
        <v>0.5</v>
      </c>
      <c r="BR206" s="93">
        <f t="shared" si="85"/>
        <v>65.454759130434795</v>
      </c>
      <c r="BS206" s="93">
        <f t="shared" si="67"/>
        <v>19</v>
      </c>
      <c r="BT206" s="93">
        <f t="shared" si="68"/>
        <v>28</v>
      </c>
      <c r="BU206" s="81">
        <f t="shared" si="87"/>
        <v>120</v>
      </c>
    </row>
    <row r="207" spans="1:73" ht="14">
      <c r="A207" s="79" t="s">
        <v>768</v>
      </c>
      <c r="B207" s="79" t="s">
        <v>777</v>
      </c>
      <c r="C207" s="80" t="s">
        <v>778</v>
      </c>
      <c r="D207" s="81">
        <v>5.52</v>
      </c>
      <c r="E207" s="93" t="s">
        <v>108</v>
      </c>
      <c r="F207" s="93">
        <v>0.5</v>
      </c>
      <c r="G207" s="92"/>
      <c r="H207" s="93"/>
      <c r="I207" s="93"/>
      <c r="J207" s="93"/>
      <c r="K207" s="93"/>
      <c r="L207" s="93"/>
      <c r="M207" s="93"/>
      <c r="N207" s="93"/>
      <c r="O207" s="93">
        <f t="shared" si="86"/>
        <v>0.5</v>
      </c>
      <c r="P207" s="93">
        <f t="shared" si="72"/>
        <v>6.02</v>
      </c>
      <c r="Q207" s="99" t="s">
        <v>91</v>
      </c>
      <c r="R207" s="93">
        <v>2.5653299999999999</v>
      </c>
      <c r="S207" s="100">
        <f t="shared" si="73"/>
        <v>45.391979999999997</v>
      </c>
      <c r="T207" s="99">
        <v>67</v>
      </c>
      <c r="U207" s="105">
        <f t="shared" si="70"/>
        <v>3.35</v>
      </c>
      <c r="V207" s="93"/>
      <c r="W207" s="93"/>
      <c r="X207" s="93">
        <f t="shared" si="74"/>
        <v>3.35</v>
      </c>
      <c r="Y207" s="93"/>
      <c r="Z207" s="93"/>
      <c r="AA207" s="92">
        <v>4.5</v>
      </c>
      <c r="AB207" s="22">
        <f t="shared" si="71"/>
        <v>1.9</v>
      </c>
      <c r="AC207" s="93"/>
      <c r="AD207" s="93"/>
      <c r="AE207" s="93">
        <f t="shared" si="75"/>
        <v>1.9</v>
      </c>
      <c r="AF207" s="92">
        <v>6</v>
      </c>
      <c r="AG207" s="92">
        <v>23</v>
      </c>
      <c r="AH207" s="92">
        <v>0</v>
      </c>
      <c r="AI207" s="93">
        <f t="shared" si="88"/>
        <v>0.52173913043478304</v>
      </c>
      <c r="AJ207" s="93">
        <v>0</v>
      </c>
      <c r="AK207" s="93"/>
      <c r="AL207" s="93">
        <f t="shared" si="76"/>
        <v>0</v>
      </c>
      <c r="AM207" s="93">
        <f t="shared" si="77"/>
        <v>0</v>
      </c>
      <c r="AN207" s="93"/>
      <c r="AO207" s="93"/>
      <c r="AP207" s="93">
        <f t="shared" si="78"/>
        <v>0</v>
      </c>
      <c r="AQ207" s="93"/>
      <c r="AR207" s="93"/>
      <c r="AS207" s="22">
        <f t="shared" si="79"/>
        <v>0.52173913043478304</v>
      </c>
      <c r="AT207" s="107"/>
      <c r="AU207" s="93"/>
      <c r="AV207" s="92"/>
      <c r="AW207" s="93"/>
      <c r="AX207" s="93">
        <f t="shared" si="80"/>
        <v>0</v>
      </c>
      <c r="AY207" s="92"/>
      <c r="AZ207" s="93"/>
      <c r="BA207" s="93"/>
      <c r="BB207" s="93"/>
      <c r="BC207" s="93">
        <f t="shared" si="81"/>
        <v>0</v>
      </c>
      <c r="BD207" s="93"/>
      <c r="BE207" s="93"/>
      <c r="BF207" s="93"/>
      <c r="BG207" s="93"/>
      <c r="BH207" s="93">
        <f t="shared" si="82"/>
        <v>0</v>
      </c>
      <c r="BI207" s="95"/>
      <c r="BJ207" s="95"/>
      <c r="BK207" s="95"/>
      <c r="BL207" s="118"/>
      <c r="BM207" s="93"/>
      <c r="BN207" s="93"/>
      <c r="BO207" s="93"/>
      <c r="BP207" s="93">
        <f t="shared" si="83"/>
        <v>0</v>
      </c>
      <c r="BQ207" s="93">
        <f t="shared" si="84"/>
        <v>0</v>
      </c>
      <c r="BR207" s="93">
        <f t="shared" si="85"/>
        <v>57.183719130434802</v>
      </c>
      <c r="BS207" s="93">
        <f t="shared" si="67"/>
        <v>78</v>
      </c>
      <c r="BT207" s="93">
        <f t="shared" si="68"/>
        <v>80</v>
      </c>
      <c r="BU207" s="93">
        <f t="shared" si="87"/>
        <v>294</v>
      </c>
    </row>
    <row r="208" spans="1:73" ht="14">
      <c r="A208" s="79" t="s">
        <v>768</v>
      </c>
      <c r="B208" s="79" t="s">
        <v>779</v>
      </c>
      <c r="C208" s="80" t="s">
        <v>780</v>
      </c>
      <c r="D208" s="81">
        <v>5.51</v>
      </c>
      <c r="E208" s="93" t="s">
        <v>108</v>
      </c>
      <c r="F208" s="93">
        <v>0.5</v>
      </c>
      <c r="G208" s="92"/>
      <c r="H208" s="93"/>
      <c r="I208" s="93"/>
      <c r="J208" s="93"/>
      <c r="K208" s="93"/>
      <c r="L208" s="93"/>
      <c r="M208" s="93"/>
      <c r="N208" s="93"/>
      <c r="O208" s="93">
        <f t="shared" si="86"/>
        <v>0.5</v>
      </c>
      <c r="P208" s="93">
        <f t="shared" si="72"/>
        <v>6.01</v>
      </c>
      <c r="Q208" s="99" t="s">
        <v>91</v>
      </c>
      <c r="R208" s="93">
        <v>2.4565199999999998</v>
      </c>
      <c r="S208" s="100">
        <f t="shared" si="73"/>
        <v>44.73912</v>
      </c>
      <c r="T208" s="99">
        <v>77.5</v>
      </c>
      <c r="U208" s="105">
        <f t="shared" si="70"/>
        <v>3.875</v>
      </c>
      <c r="V208" s="93"/>
      <c r="W208" s="93"/>
      <c r="X208" s="93">
        <f t="shared" si="74"/>
        <v>3.875</v>
      </c>
      <c r="Y208" s="93"/>
      <c r="Z208" s="93"/>
      <c r="AA208" s="92">
        <v>4.3</v>
      </c>
      <c r="AB208" s="22">
        <f t="shared" si="71"/>
        <v>1.86</v>
      </c>
      <c r="AC208" s="93"/>
      <c r="AD208" s="93"/>
      <c r="AE208" s="93">
        <f t="shared" si="75"/>
        <v>1.86</v>
      </c>
      <c r="AF208" s="92">
        <v>18</v>
      </c>
      <c r="AG208" s="92">
        <v>23</v>
      </c>
      <c r="AH208" s="92">
        <v>0</v>
      </c>
      <c r="AI208" s="93">
        <f t="shared" si="88"/>
        <v>1.5652173913043499</v>
      </c>
      <c r="AJ208" s="93">
        <v>0</v>
      </c>
      <c r="AK208" s="93"/>
      <c r="AL208" s="93">
        <f t="shared" si="76"/>
        <v>0</v>
      </c>
      <c r="AM208" s="93">
        <f t="shared" si="77"/>
        <v>0</v>
      </c>
      <c r="AN208" s="93"/>
      <c r="AO208" s="93"/>
      <c r="AP208" s="93">
        <f t="shared" si="78"/>
        <v>0</v>
      </c>
      <c r="AQ208" s="93"/>
      <c r="AR208" s="93"/>
      <c r="AS208" s="22">
        <f t="shared" si="79"/>
        <v>1.5652173913043499</v>
      </c>
      <c r="AT208" s="107"/>
      <c r="AU208" s="93"/>
      <c r="AV208" s="92"/>
      <c r="AW208" s="93"/>
      <c r="AX208" s="93">
        <f t="shared" si="80"/>
        <v>0</v>
      </c>
      <c r="AY208" s="92"/>
      <c r="AZ208" s="93"/>
      <c r="BA208" s="93"/>
      <c r="BB208" s="93"/>
      <c r="BC208" s="93">
        <f t="shared" si="81"/>
        <v>0</v>
      </c>
      <c r="BD208" s="93"/>
      <c r="BE208" s="93"/>
      <c r="BF208" s="93"/>
      <c r="BG208" s="93"/>
      <c r="BH208" s="93">
        <f t="shared" si="82"/>
        <v>0</v>
      </c>
      <c r="BI208" s="95"/>
      <c r="BJ208" s="95"/>
      <c r="BK208" s="95"/>
      <c r="BL208" s="118"/>
      <c r="BM208" s="93"/>
      <c r="BN208" s="93"/>
      <c r="BO208" s="93"/>
      <c r="BP208" s="93">
        <f t="shared" si="83"/>
        <v>0</v>
      </c>
      <c r="BQ208" s="93">
        <f t="shared" si="84"/>
        <v>0</v>
      </c>
      <c r="BR208" s="93">
        <f t="shared" si="85"/>
        <v>58.049337391304299</v>
      </c>
      <c r="BS208" s="93">
        <f t="shared" si="67"/>
        <v>83</v>
      </c>
      <c r="BT208" s="93">
        <f t="shared" si="68"/>
        <v>73</v>
      </c>
      <c r="BU208" s="93">
        <f t="shared" si="87"/>
        <v>274</v>
      </c>
    </row>
    <row r="209" spans="1:73" ht="14">
      <c r="A209" s="79" t="s">
        <v>768</v>
      </c>
      <c r="B209" s="79" t="s">
        <v>781</v>
      </c>
      <c r="C209" s="80" t="s">
        <v>782</v>
      </c>
      <c r="D209" s="81">
        <v>5.6660000000000004</v>
      </c>
      <c r="E209" s="93" t="s">
        <v>108</v>
      </c>
      <c r="F209" s="93">
        <v>0.5</v>
      </c>
      <c r="G209" s="92"/>
      <c r="H209" s="93"/>
      <c r="I209" s="93" t="s">
        <v>783</v>
      </c>
      <c r="J209" s="93">
        <v>0.1</v>
      </c>
      <c r="K209" s="93"/>
      <c r="L209" s="93"/>
      <c r="M209" s="93"/>
      <c r="N209" s="93"/>
      <c r="O209" s="93">
        <f t="shared" si="86"/>
        <v>0.6</v>
      </c>
      <c r="P209" s="93">
        <f t="shared" si="72"/>
        <v>6.266</v>
      </c>
      <c r="Q209" s="99" t="s">
        <v>91</v>
      </c>
      <c r="R209" s="93">
        <v>4.1220800000000004</v>
      </c>
      <c r="S209" s="100">
        <f t="shared" si="73"/>
        <v>54.732480000000002</v>
      </c>
      <c r="T209" s="99">
        <v>76.67</v>
      </c>
      <c r="U209" s="105">
        <f t="shared" si="70"/>
        <v>3.8334999999999999</v>
      </c>
      <c r="V209" s="93"/>
      <c r="W209" s="93"/>
      <c r="X209" s="93">
        <f t="shared" si="74"/>
        <v>3.8334999999999999</v>
      </c>
      <c r="Y209" s="93"/>
      <c r="Z209" s="93"/>
      <c r="AA209" s="92">
        <v>3.5</v>
      </c>
      <c r="AB209" s="22">
        <f t="shared" si="71"/>
        <v>1.7</v>
      </c>
      <c r="AC209" s="93"/>
      <c r="AD209" s="93"/>
      <c r="AE209" s="93">
        <f t="shared" si="75"/>
        <v>1.7</v>
      </c>
      <c r="AF209" s="92">
        <v>0</v>
      </c>
      <c r="AG209" s="92">
        <v>23</v>
      </c>
      <c r="AH209" s="92">
        <v>0</v>
      </c>
      <c r="AI209" s="93">
        <f t="shared" si="88"/>
        <v>0</v>
      </c>
      <c r="AJ209" s="93">
        <v>0</v>
      </c>
      <c r="AK209" s="93">
        <v>102.5</v>
      </c>
      <c r="AL209" s="93">
        <f t="shared" si="76"/>
        <v>102.5</v>
      </c>
      <c r="AM209" s="93">
        <f t="shared" si="77"/>
        <v>2</v>
      </c>
      <c r="AN209" s="95" t="s">
        <v>784</v>
      </c>
      <c r="AO209" s="93">
        <v>0.75</v>
      </c>
      <c r="AP209" s="93">
        <f t="shared" si="78"/>
        <v>2.75</v>
      </c>
      <c r="AQ209" s="93"/>
      <c r="AR209" s="93"/>
      <c r="AS209" s="22">
        <f t="shared" si="79"/>
        <v>2.75</v>
      </c>
      <c r="AT209" s="113" t="s">
        <v>785</v>
      </c>
      <c r="AU209" s="111">
        <v>1.2</v>
      </c>
      <c r="AV209" s="92" t="s">
        <v>143</v>
      </c>
      <c r="AW209" s="93">
        <v>0.4</v>
      </c>
      <c r="AX209" s="93">
        <f t="shared" si="80"/>
        <v>1.6</v>
      </c>
      <c r="AY209" s="92"/>
      <c r="AZ209" s="93"/>
      <c r="BA209" s="93"/>
      <c r="BB209" s="93"/>
      <c r="BC209" s="93">
        <f t="shared" si="81"/>
        <v>1.6</v>
      </c>
      <c r="BD209" s="93"/>
      <c r="BE209" s="93"/>
      <c r="BF209" s="93"/>
      <c r="BG209" s="93"/>
      <c r="BH209" s="93">
        <f t="shared" si="82"/>
        <v>0</v>
      </c>
      <c r="BI209" s="95" t="s">
        <v>256</v>
      </c>
      <c r="BJ209" s="95" t="s">
        <v>256</v>
      </c>
      <c r="BK209" s="95">
        <v>2.5</v>
      </c>
      <c r="BL209" s="118"/>
      <c r="BM209" s="93"/>
      <c r="BN209" s="93"/>
      <c r="BO209" s="93"/>
      <c r="BP209" s="93">
        <f t="shared" si="83"/>
        <v>2.5</v>
      </c>
      <c r="BQ209" s="93">
        <f t="shared" si="84"/>
        <v>4.0999999999999996</v>
      </c>
      <c r="BR209" s="93">
        <f t="shared" si="85"/>
        <v>73.381979999999999</v>
      </c>
      <c r="BS209" s="93">
        <f t="shared" si="67"/>
        <v>6</v>
      </c>
      <c r="BT209" s="93">
        <f t="shared" si="68"/>
        <v>11</v>
      </c>
      <c r="BU209" s="93">
        <f t="shared" si="87"/>
        <v>46</v>
      </c>
    </row>
    <row r="210" spans="1:73" ht="14">
      <c r="A210" s="79" t="s">
        <v>768</v>
      </c>
      <c r="B210" s="79" t="s">
        <v>786</v>
      </c>
      <c r="C210" s="80" t="s">
        <v>787</v>
      </c>
      <c r="D210" s="81">
        <v>5.5259999999999998</v>
      </c>
      <c r="E210" s="93" t="s">
        <v>108</v>
      </c>
      <c r="F210" s="93">
        <v>0.5</v>
      </c>
      <c r="G210" s="92"/>
      <c r="H210" s="93"/>
      <c r="I210" s="93"/>
      <c r="J210" s="93"/>
      <c r="K210" s="93"/>
      <c r="L210" s="93"/>
      <c r="M210" s="93"/>
      <c r="N210" s="93"/>
      <c r="O210" s="93">
        <f t="shared" si="86"/>
        <v>0.5</v>
      </c>
      <c r="P210" s="93">
        <f t="shared" si="72"/>
        <v>6.0259999999999998</v>
      </c>
      <c r="Q210" s="99" t="s">
        <v>91</v>
      </c>
      <c r="R210" s="93">
        <v>1.8101400000000001</v>
      </c>
      <c r="S210" s="100">
        <f t="shared" si="73"/>
        <v>40.860840000000003</v>
      </c>
      <c r="T210" s="99">
        <v>57</v>
      </c>
      <c r="U210" s="105">
        <f t="shared" si="70"/>
        <v>2.85</v>
      </c>
      <c r="V210" s="93"/>
      <c r="W210" s="93"/>
      <c r="X210" s="93">
        <f t="shared" si="74"/>
        <v>2.85</v>
      </c>
      <c r="Y210" s="93"/>
      <c r="Z210" s="93"/>
      <c r="AA210" s="92">
        <v>3.5</v>
      </c>
      <c r="AB210" s="22">
        <f t="shared" si="71"/>
        <v>1.7</v>
      </c>
      <c r="AC210" s="93"/>
      <c r="AD210" s="93"/>
      <c r="AE210" s="93">
        <f t="shared" si="75"/>
        <v>1.7</v>
      </c>
      <c r="AF210" s="92">
        <v>2</v>
      </c>
      <c r="AG210" s="92">
        <v>23</v>
      </c>
      <c r="AH210" s="92">
        <v>0</v>
      </c>
      <c r="AI210" s="93">
        <f t="shared" si="88"/>
        <v>0.173913043478261</v>
      </c>
      <c r="AJ210" s="93">
        <v>0</v>
      </c>
      <c r="AK210" s="93"/>
      <c r="AL210" s="93">
        <f t="shared" si="76"/>
        <v>0</v>
      </c>
      <c r="AM210" s="93">
        <f t="shared" si="77"/>
        <v>0</v>
      </c>
      <c r="AN210" s="93"/>
      <c r="AO210" s="93"/>
      <c r="AP210" s="93">
        <f t="shared" si="78"/>
        <v>0</v>
      </c>
      <c r="AQ210" s="93"/>
      <c r="AR210" s="93"/>
      <c r="AS210" s="22">
        <f t="shared" si="79"/>
        <v>0.173913043478261</v>
      </c>
      <c r="AT210" s="107"/>
      <c r="AU210" s="93"/>
      <c r="AV210" s="92"/>
      <c r="AW210" s="93"/>
      <c r="AX210" s="93">
        <f t="shared" si="80"/>
        <v>0</v>
      </c>
      <c r="AY210" s="92"/>
      <c r="AZ210" s="93"/>
      <c r="BA210" s="93"/>
      <c r="BB210" s="93"/>
      <c r="BC210" s="93">
        <f t="shared" si="81"/>
        <v>0</v>
      </c>
      <c r="BD210" s="93"/>
      <c r="BE210" s="93"/>
      <c r="BF210" s="93"/>
      <c r="BG210" s="93"/>
      <c r="BH210" s="93">
        <f t="shared" si="82"/>
        <v>0</v>
      </c>
      <c r="BI210" s="95" t="s">
        <v>709</v>
      </c>
      <c r="BJ210" s="95" t="s">
        <v>709</v>
      </c>
      <c r="BK210" s="95">
        <v>1.5</v>
      </c>
      <c r="BL210" s="118"/>
      <c r="BM210" s="93"/>
      <c r="BN210" s="93"/>
      <c r="BO210" s="93"/>
      <c r="BP210" s="93">
        <f t="shared" si="83"/>
        <v>1.5</v>
      </c>
      <c r="BQ210" s="93">
        <f t="shared" si="84"/>
        <v>1.5</v>
      </c>
      <c r="BR210" s="93">
        <f t="shared" si="85"/>
        <v>53.110753043478297</v>
      </c>
      <c r="BS210" s="93">
        <f t="shared" si="67"/>
        <v>102</v>
      </c>
      <c r="BT210" s="93">
        <f t="shared" si="68"/>
        <v>100</v>
      </c>
      <c r="BU210" s="93">
        <f t="shared" si="87"/>
        <v>378</v>
      </c>
    </row>
    <row r="211" spans="1:73" ht="14">
      <c r="A211" s="79" t="s">
        <v>768</v>
      </c>
      <c r="B211" s="79" t="s">
        <v>788</v>
      </c>
      <c r="C211" s="80" t="s">
        <v>789</v>
      </c>
      <c r="D211" s="81">
        <v>5.468</v>
      </c>
      <c r="E211" s="93" t="s">
        <v>108</v>
      </c>
      <c r="F211" s="93">
        <v>0.5</v>
      </c>
      <c r="G211" s="92"/>
      <c r="H211" s="93"/>
      <c r="I211" s="93"/>
      <c r="J211" s="93"/>
      <c r="K211" s="93"/>
      <c r="L211" s="93"/>
      <c r="M211" s="93"/>
      <c r="N211" s="93"/>
      <c r="O211" s="93">
        <f t="shared" si="86"/>
        <v>0.5</v>
      </c>
      <c r="P211" s="93">
        <f t="shared" si="72"/>
        <v>5.968</v>
      </c>
      <c r="Q211" s="99" t="s">
        <v>91</v>
      </c>
      <c r="R211" s="93">
        <v>1.18493</v>
      </c>
      <c r="S211" s="100">
        <f t="shared" si="73"/>
        <v>37.109580000000001</v>
      </c>
      <c r="T211" s="99">
        <v>31</v>
      </c>
      <c r="U211" s="105">
        <f t="shared" si="70"/>
        <v>1.55</v>
      </c>
      <c r="V211" s="93"/>
      <c r="W211" s="93"/>
      <c r="X211" s="93">
        <f t="shared" si="74"/>
        <v>1.55</v>
      </c>
      <c r="Y211" s="93"/>
      <c r="Z211" s="93"/>
      <c r="AA211" s="92">
        <v>2.4</v>
      </c>
      <c r="AB211" s="22">
        <f t="shared" si="71"/>
        <v>1.48</v>
      </c>
      <c r="AC211" s="93"/>
      <c r="AD211" s="93"/>
      <c r="AE211" s="93">
        <f t="shared" si="75"/>
        <v>1.48</v>
      </c>
      <c r="AF211" s="92">
        <v>2</v>
      </c>
      <c r="AG211" s="92">
        <v>23</v>
      </c>
      <c r="AH211" s="92">
        <v>0</v>
      </c>
      <c r="AI211" s="93">
        <f t="shared" si="88"/>
        <v>0.173913043478261</v>
      </c>
      <c r="AJ211" s="93">
        <v>0</v>
      </c>
      <c r="AK211" s="93"/>
      <c r="AL211" s="93">
        <f t="shared" si="76"/>
        <v>0</v>
      </c>
      <c r="AM211" s="93">
        <f t="shared" si="77"/>
        <v>0</v>
      </c>
      <c r="AN211" s="93"/>
      <c r="AO211" s="93"/>
      <c r="AP211" s="93">
        <f t="shared" si="78"/>
        <v>0</v>
      </c>
      <c r="AQ211" s="93"/>
      <c r="AR211" s="93"/>
      <c r="AS211" s="22">
        <f t="shared" si="79"/>
        <v>0.173913043478261</v>
      </c>
      <c r="AT211" s="107"/>
      <c r="AU211" s="93"/>
      <c r="AV211" s="92"/>
      <c r="AW211" s="93"/>
      <c r="AX211" s="93">
        <f t="shared" si="80"/>
        <v>0</v>
      </c>
      <c r="AY211" s="92"/>
      <c r="AZ211" s="93"/>
      <c r="BA211" s="93"/>
      <c r="BB211" s="93"/>
      <c r="BC211" s="93">
        <f t="shared" si="81"/>
        <v>0</v>
      </c>
      <c r="BD211" s="93"/>
      <c r="BE211" s="93"/>
      <c r="BF211" s="93"/>
      <c r="BG211" s="93"/>
      <c r="BH211" s="93">
        <f t="shared" si="82"/>
        <v>0</v>
      </c>
      <c r="BL211" s="118"/>
      <c r="BM211" s="93"/>
      <c r="BN211" s="93"/>
      <c r="BO211" s="93"/>
      <c r="BP211" s="93">
        <f t="shared" si="83"/>
        <v>0</v>
      </c>
      <c r="BQ211" s="93">
        <f t="shared" si="84"/>
        <v>0</v>
      </c>
      <c r="BR211" s="93">
        <f t="shared" si="85"/>
        <v>46.281493043478299</v>
      </c>
      <c r="BS211" s="93">
        <f t="shared" si="67"/>
        <v>114</v>
      </c>
      <c r="BT211" s="93">
        <f t="shared" si="68"/>
        <v>116</v>
      </c>
      <c r="BU211" s="93">
        <f t="shared" si="87"/>
        <v>426</v>
      </c>
    </row>
    <row r="212" spans="1:73" ht="14">
      <c r="A212" s="79" t="s">
        <v>768</v>
      </c>
      <c r="B212" s="79" t="s">
        <v>790</v>
      </c>
      <c r="C212" s="80" t="s">
        <v>791</v>
      </c>
      <c r="D212" s="81">
        <v>5.6050000000000004</v>
      </c>
      <c r="E212" s="93" t="s">
        <v>108</v>
      </c>
      <c r="F212" s="93">
        <v>0.5</v>
      </c>
      <c r="G212" s="92"/>
      <c r="H212" s="93"/>
      <c r="I212" s="93"/>
      <c r="J212" s="93"/>
      <c r="K212" s="93"/>
      <c r="L212" s="93"/>
      <c r="M212" s="93"/>
      <c r="N212" s="93"/>
      <c r="O212" s="93">
        <f t="shared" si="86"/>
        <v>0.5</v>
      </c>
      <c r="P212" s="93">
        <f t="shared" si="72"/>
        <v>6.1050000000000004</v>
      </c>
      <c r="Q212" s="99" t="s">
        <v>91</v>
      </c>
      <c r="R212" s="93">
        <v>2.93913</v>
      </c>
      <c r="S212" s="100">
        <f t="shared" si="73"/>
        <v>47.634779999999999</v>
      </c>
      <c r="T212" s="99">
        <v>67</v>
      </c>
      <c r="U212" s="105">
        <f t="shared" si="70"/>
        <v>3.35</v>
      </c>
      <c r="V212" s="93"/>
      <c r="W212" s="93"/>
      <c r="X212" s="93">
        <f t="shared" si="74"/>
        <v>3.35</v>
      </c>
      <c r="Y212" s="93"/>
      <c r="Z212" s="93"/>
      <c r="AA212" s="92">
        <v>2.867</v>
      </c>
      <c r="AB212" s="22">
        <f t="shared" si="71"/>
        <v>1.5733999999999999</v>
      </c>
      <c r="AC212" s="93"/>
      <c r="AD212" s="93"/>
      <c r="AE212" s="93">
        <f t="shared" si="75"/>
        <v>1.5733999999999999</v>
      </c>
      <c r="AF212" s="92">
        <v>3</v>
      </c>
      <c r="AG212" s="92">
        <v>23</v>
      </c>
      <c r="AH212" s="92">
        <v>0</v>
      </c>
      <c r="AI212" s="93">
        <f t="shared" si="88"/>
        <v>0.26086956521739102</v>
      </c>
      <c r="AJ212" s="93">
        <v>0</v>
      </c>
      <c r="AK212" s="93"/>
      <c r="AL212" s="93">
        <f t="shared" si="76"/>
        <v>0</v>
      </c>
      <c r="AM212" s="93">
        <f t="shared" si="77"/>
        <v>0</v>
      </c>
      <c r="AN212" s="93"/>
      <c r="AO212" s="93"/>
      <c r="AP212" s="93">
        <f t="shared" si="78"/>
        <v>0</v>
      </c>
      <c r="AQ212" s="93"/>
      <c r="AR212" s="93"/>
      <c r="AS212" s="22">
        <f t="shared" si="79"/>
        <v>0.26086956521739102</v>
      </c>
      <c r="AT212" s="107"/>
      <c r="AU212" s="93"/>
      <c r="AV212" s="92"/>
      <c r="AW212" s="93"/>
      <c r="AX212" s="93">
        <f t="shared" si="80"/>
        <v>0</v>
      </c>
      <c r="AY212" s="92"/>
      <c r="AZ212" s="93"/>
      <c r="BA212" s="93"/>
      <c r="BB212" s="93"/>
      <c r="BC212" s="93">
        <f t="shared" si="81"/>
        <v>0</v>
      </c>
      <c r="BD212" s="93"/>
      <c r="BE212" s="93"/>
      <c r="BF212" s="93"/>
      <c r="BG212" s="93"/>
      <c r="BH212" s="93">
        <f t="shared" si="82"/>
        <v>0</v>
      </c>
      <c r="BI212" s="95"/>
      <c r="BJ212" s="95"/>
      <c r="BK212" s="95"/>
      <c r="BL212" s="118"/>
      <c r="BM212" s="93"/>
      <c r="BN212" s="93"/>
      <c r="BO212" s="93"/>
      <c r="BP212" s="93">
        <f t="shared" si="83"/>
        <v>0</v>
      </c>
      <c r="BQ212" s="93">
        <f t="shared" si="84"/>
        <v>0</v>
      </c>
      <c r="BR212" s="93">
        <f t="shared" si="85"/>
        <v>58.924049565217402</v>
      </c>
      <c r="BS212" s="93">
        <f t="shared" si="67"/>
        <v>55</v>
      </c>
      <c r="BT212" s="93">
        <f t="shared" si="68"/>
        <v>66</v>
      </c>
      <c r="BU212" s="93">
        <f t="shared" si="87"/>
        <v>247</v>
      </c>
    </row>
    <row r="213" spans="1:73" ht="14">
      <c r="A213" s="79" t="s">
        <v>768</v>
      </c>
      <c r="B213" s="79" t="s">
        <v>792</v>
      </c>
      <c r="C213" s="80" t="s">
        <v>793</v>
      </c>
      <c r="D213" s="81">
        <v>5.6459999999999999</v>
      </c>
      <c r="E213" s="93" t="s">
        <v>108</v>
      </c>
      <c r="F213" s="93">
        <v>0.5</v>
      </c>
      <c r="G213" s="92"/>
      <c r="H213" s="93"/>
      <c r="I213" s="93" t="s">
        <v>140</v>
      </c>
      <c r="J213" s="93">
        <v>0.2</v>
      </c>
      <c r="K213" s="93"/>
      <c r="L213" s="93"/>
      <c r="M213" s="93"/>
      <c r="N213" s="93"/>
      <c r="O213" s="93">
        <f t="shared" si="86"/>
        <v>0.7</v>
      </c>
      <c r="P213" s="93">
        <f t="shared" si="72"/>
        <v>6.3460000000000001</v>
      </c>
      <c r="Q213" s="99" t="s">
        <v>91</v>
      </c>
      <c r="R213" s="93">
        <v>1.92754</v>
      </c>
      <c r="S213" s="100">
        <f t="shared" si="73"/>
        <v>41.565240000000003</v>
      </c>
      <c r="T213" s="99">
        <v>63.5</v>
      </c>
      <c r="U213" s="105">
        <f t="shared" si="70"/>
        <v>3.1749999999999998</v>
      </c>
      <c r="V213" s="93"/>
      <c r="W213" s="93"/>
      <c r="X213" s="93">
        <f t="shared" si="74"/>
        <v>3.1749999999999998</v>
      </c>
      <c r="Y213" s="93"/>
      <c r="Z213" s="93"/>
      <c r="AA213" s="92">
        <v>0</v>
      </c>
      <c r="AB213" s="22">
        <f t="shared" si="71"/>
        <v>1</v>
      </c>
      <c r="AC213" s="93"/>
      <c r="AD213" s="93"/>
      <c r="AE213" s="93">
        <f t="shared" si="75"/>
        <v>1</v>
      </c>
      <c r="AF213" s="92">
        <v>3</v>
      </c>
      <c r="AG213" s="92">
        <v>22</v>
      </c>
      <c r="AH213" s="92">
        <v>0</v>
      </c>
      <c r="AI213" s="93">
        <f t="shared" si="88"/>
        <v>0.27272727272727298</v>
      </c>
      <c r="AJ213" s="93">
        <v>0</v>
      </c>
      <c r="AK213" s="93"/>
      <c r="AL213" s="93">
        <f t="shared" si="76"/>
        <v>0</v>
      </c>
      <c r="AM213" s="93">
        <f t="shared" si="77"/>
        <v>0</v>
      </c>
      <c r="AN213" s="93"/>
      <c r="AO213" s="93"/>
      <c r="AP213" s="93">
        <f t="shared" si="78"/>
        <v>0</v>
      </c>
      <c r="AQ213" s="93"/>
      <c r="AR213" s="93"/>
      <c r="AS213" s="22">
        <f t="shared" si="79"/>
        <v>0.27272727272727298</v>
      </c>
      <c r="AT213" s="107"/>
      <c r="AU213" s="93"/>
      <c r="AV213" s="92"/>
      <c r="AW213" s="93"/>
      <c r="AX213" s="93">
        <f t="shared" si="80"/>
        <v>0</v>
      </c>
      <c r="AY213" s="92"/>
      <c r="AZ213" s="93"/>
      <c r="BA213" s="93"/>
      <c r="BB213" s="93"/>
      <c r="BC213" s="93">
        <f t="shared" si="81"/>
        <v>0</v>
      </c>
      <c r="BD213" s="93"/>
      <c r="BE213" s="93"/>
      <c r="BF213" s="93"/>
      <c r="BG213" s="93"/>
      <c r="BH213" s="93">
        <f t="shared" si="82"/>
        <v>0</v>
      </c>
      <c r="BI213" s="95" t="s">
        <v>760</v>
      </c>
      <c r="BJ213" s="95" t="s">
        <v>760</v>
      </c>
      <c r="BK213" s="95">
        <v>1.5</v>
      </c>
      <c r="BL213" s="118"/>
      <c r="BM213" s="93"/>
      <c r="BN213" s="93"/>
      <c r="BO213" s="93"/>
      <c r="BP213" s="93">
        <f t="shared" si="83"/>
        <v>1.5</v>
      </c>
      <c r="BQ213" s="93">
        <f t="shared" si="84"/>
        <v>1.5</v>
      </c>
      <c r="BR213" s="93">
        <f t="shared" si="85"/>
        <v>53.858967272727298</v>
      </c>
      <c r="BS213" s="93">
        <f t="shared" si="67"/>
        <v>97</v>
      </c>
      <c r="BT213" s="93">
        <f t="shared" si="68"/>
        <v>97</v>
      </c>
      <c r="BU213" s="93">
        <f t="shared" si="87"/>
        <v>373</v>
      </c>
    </row>
    <row r="214" spans="1:73" ht="14">
      <c r="A214" s="79" t="s">
        <v>768</v>
      </c>
      <c r="B214" s="79" t="s">
        <v>794</v>
      </c>
      <c r="C214" s="80" t="s">
        <v>795</v>
      </c>
      <c r="D214" s="81">
        <v>5.4740000000000002</v>
      </c>
      <c r="E214" s="93" t="s">
        <v>108</v>
      </c>
      <c r="F214" s="93">
        <v>0.5</v>
      </c>
      <c r="G214" s="92"/>
      <c r="H214" s="93"/>
      <c r="I214" s="93" t="s">
        <v>140</v>
      </c>
      <c r="J214" s="93">
        <v>0.2</v>
      </c>
      <c r="K214" s="93"/>
      <c r="L214" s="93"/>
      <c r="M214" s="93"/>
      <c r="N214" s="93"/>
      <c r="O214" s="93">
        <f t="shared" si="86"/>
        <v>0.7</v>
      </c>
      <c r="P214" s="93">
        <f t="shared" si="72"/>
        <v>6.1740000000000004</v>
      </c>
      <c r="Q214" s="99" t="s">
        <v>91</v>
      </c>
      <c r="R214" s="93">
        <v>1.7188399999999999</v>
      </c>
      <c r="S214" s="100">
        <f t="shared" si="73"/>
        <v>40.313040000000001</v>
      </c>
      <c r="T214" s="99">
        <v>68</v>
      </c>
      <c r="U214" s="105">
        <f t="shared" si="70"/>
        <v>3.4</v>
      </c>
      <c r="V214" s="93"/>
      <c r="W214" s="93"/>
      <c r="X214" s="93">
        <f t="shared" si="74"/>
        <v>3.4</v>
      </c>
      <c r="Y214" s="93"/>
      <c r="Z214" s="93"/>
      <c r="AA214" s="92">
        <v>0</v>
      </c>
      <c r="AB214" s="22">
        <f t="shared" si="71"/>
        <v>1</v>
      </c>
      <c r="AC214" s="93"/>
      <c r="AD214" s="93"/>
      <c r="AE214" s="93">
        <f t="shared" si="75"/>
        <v>1</v>
      </c>
      <c r="AF214" s="92">
        <v>3</v>
      </c>
      <c r="AG214" s="92">
        <v>22</v>
      </c>
      <c r="AH214" s="92">
        <v>0</v>
      </c>
      <c r="AI214" s="93">
        <f t="shared" si="88"/>
        <v>0.27272727272727298</v>
      </c>
      <c r="AJ214" s="93">
        <v>0</v>
      </c>
      <c r="AK214" s="93"/>
      <c r="AL214" s="93">
        <f t="shared" si="76"/>
        <v>0</v>
      </c>
      <c r="AM214" s="93">
        <f t="shared" si="77"/>
        <v>0</v>
      </c>
      <c r="AN214" s="93"/>
      <c r="AO214" s="93"/>
      <c r="AP214" s="93">
        <f t="shared" si="78"/>
        <v>0</v>
      </c>
      <c r="AQ214" s="93"/>
      <c r="AR214" s="93"/>
      <c r="AS214" s="22">
        <f t="shared" si="79"/>
        <v>0.27272727272727298</v>
      </c>
      <c r="AT214" s="107"/>
      <c r="AU214" s="93"/>
      <c r="AV214" s="92"/>
      <c r="AW214" s="93"/>
      <c r="AX214" s="93">
        <f t="shared" si="80"/>
        <v>0</v>
      </c>
      <c r="AY214" s="92"/>
      <c r="AZ214" s="93"/>
      <c r="BA214" s="93"/>
      <c r="BB214" s="93"/>
      <c r="BC214" s="93">
        <f t="shared" si="81"/>
        <v>0</v>
      </c>
      <c r="BD214" s="93"/>
      <c r="BE214" s="93"/>
      <c r="BF214" s="93"/>
      <c r="BG214" s="93"/>
      <c r="BH214" s="93">
        <f t="shared" si="82"/>
        <v>0</v>
      </c>
      <c r="BI214" s="95"/>
      <c r="BJ214" s="95"/>
      <c r="BK214" s="95"/>
      <c r="BL214" s="118"/>
      <c r="BM214" s="93"/>
      <c r="BN214" s="93"/>
      <c r="BO214" s="93"/>
      <c r="BP214" s="93">
        <f t="shared" si="83"/>
        <v>0</v>
      </c>
      <c r="BQ214" s="93">
        <f t="shared" si="84"/>
        <v>0</v>
      </c>
      <c r="BR214" s="93">
        <f t="shared" si="85"/>
        <v>51.159767272727301</v>
      </c>
      <c r="BS214" s="93">
        <f t="shared" si="67"/>
        <v>105</v>
      </c>
      <c r="BT214" s="93">
        <f t="shared" si="68"/>
        <v>107</v>
      </c>
      <c r="BU214" s="93">
        <f t="shared" si="87"/>
        <v>400</v>
      </c>
    </row>
    <row r="215" spans="1:73" ht="14">
      <c r="A215" s="79" t="s">
        <v>768</v>
      </c>
      <c r="B215" s="79" t="s">
        <v>796</v>
      </c>
      <c r="C215" s="80" t="s">
        <v>797</v>
      </c>
      <c r="D215" s="81">
        <v>5.6109999999999998</v>
      </c>
      <c r="E215" s="93" t="s">
        <v>108</v>
      </c>
      <c r="F215" s="93">
        <v>0.5</v>
      </c>
      <c r="G215" s="92"/>
      <c r="H215" s="93"/>
      <c r="I215" s="93"/>
      <c r="J215" s="93"/>
      <c r="K215" s="93"/>
      <c r="L215" s="93"/>
      <c r="M215" s="93"/>
      <c r="N215" s="93"/>
      <c r="O215" s="93">
        <f t="shared" si="86"/>
        <v>0.5</v>
      </c>
      <c r="P215" s="93">
        <f t="shared" si="72"/>
        <v>6.1109999999999998</v>
      </c>
      <c r="Q215" s="99" t="s">
        <v>91</v>
      </c>
      <c r="R215" s="93">
        <v>1.7849299999999999</v>
      </c>
      <c r="S215" s="100">
        <f t="shared" si="73"/>
        <v>40.709580000000003</v>
      </c>
      <c r="T215" s="99">
        <v>75</v>
      </c>
      <c r="U215" s="105">
        <f t="shared" si="70"/>
        <v>3.75</v>
      </c>
      <c r="V215" s="93"/>
      <c r="W215" s="93"/>
      <c r="X215" s="93">
        <f t="shared" si="74"/>
        <v>3.75</v>
      </c>
      <c r="Y215" s="93"/>
      <c r="Z215" s="93"/>
      <c r="AA215" s="92">
        <v>3.4</v>
      </c>
      <c r="AB215" s="22">
        <f t="shared" si="71"/>
        <v>1.68</v>
      </c>
      <c r="AC215" s="93"/>
      <c r="AD215" s="93"/>
      <c r="AE215" s="93">
        <f t="shared" si="75"/>
        <v>1.68</v>
      </c>
      <c r="AF215" s="92">
        <v>1</v>
      </c>
      <c r="AG215" s="92">
        <v>23</v>
      </c>
      <c r="AH215" s="92">
        <v>0</v>
      </c>
      <c r="AI215" s="93">
        <f t="shared" si="88"/>
        <v>8.6956521739130405E-2</v>
      </c>
      <c r="AJ215" s="93">
        <v>0</v>
      </c>
      <c r="AK215" s="93"/>
      <c r="AL215" s="93">
        <f t="shared" si="76"/>
        <v>0</v>
      </c>
      <c r="AM215" s="93">
        <f t="shared" si="77"/>
        <v>0</v>
      </c>
      <c r="AN215" s="93"/>
      <c r="AO215" s="93"/>
      <c r="AP215" s="93">
        <f t="shared" si="78"/>
        <v>0</v>
      </c>
      <c r="AQ215" s="93"/>
      <c r="AR215" s="93"/>
      <c r="AS215" s="22">
        <f t="shared" si="79"/>
        <v>8.6956521739130405E-2</v>
      </c>
      <c r="AT215" s="107"/>
      <c r="AU215" s="93"/>
      <c r="AV215" s="92"/>
      <c r="AW215" s="93"/>
      <c r="AX215" s="93">
        <f t="shared" si="80"/>
        <v>0</v>
      </c>
      <c r="AY215" s="92"/>
      <c r="AZ215" s="93"/>
      <c r="BA215" s="93"/>
      <c r="BB215" s="93"/>
      <c r="BC215" s="93">
        <f t="shared" si="81"/>
        <v>0</v>
      </c>
      <c r="BD215" s="93"/>
      <c r="BE215" s="93"/>
      <c r="BF215" s="93"/>
      <c r="BG215" s="93"/>
      <c r="BH215" s="93">
        <f t="shared" si="82"/>
        <v>0</v>
      </c>
      <c r="BI215" s="95"/>
      <c r="BJ215" s="95"/>
      <c r="BK215" s="95"/>
      <c r="BL215" s="118"/>
      <c r="BM215" s="93"/>
      <c r="BN215" s="93"/>
      <c r="BO215" s="93"/>
      <c r="BP215" s="93">
        <f t="shared" si="83"/>
        <v>0</v>
      </c>
      <c r="BQ215" s="93">
        <f t="shared" si="84"/>
        <v>0</v>
      </c>
      <c r="BR215" s="93">
        <f t="shared" si="85"/>
        <v>52.337536521739104</v>
      </c>
      <c r="BS215" s="93">
        <f t="shared" si="67"/>
        <v>103</v>
      </c>
      <c r="BT215" s="93">
        <f t="shared" si="68"/>
        <v>102</v>
      </c>
      <c r="BU215" s="93">
        <f t="shared" si="87"/>
        <v>384</v>
      </c>
    </row>
    <row r="216" spans="1:73" ht="14">
      <c r="A216" s="79" t="s">
        <v>768</v>
      </c>
      <c r="B216" s="79" t="s">
        <v>798</v>
      </c>
      <c r="C216" s="80" t="s">
        <v>799</v>
      </c>
      <c r="D216" s="81">
        <v>5.7190000000000003</v>
      </c>
      <c r="E216" s="93" t="s">
        <v>108</v>
      </c>
      <c r="F216" s="93">
        <v>0.5</v>
      </c>
      <c r="G216" s="92"/>
      <c r="H216" s="93"/>
      <c r="I216" s="93"/>
      <c r="J216" s="93"/>
      <c r="K216" s="93"/>
      <c r="L216" s="93"/>
      <c r="M216" s="93"/>
      <c r="N216" s="93"/>
      <c r="O216" s="93">
        <f t="shared" si="86"/>
        <v>0.5</v>
      </c>
      <c r="P216" s="93">
        <f t="shared" si="72"/>
        <v>6.2190000000000003</v>
      </c>
      <c r="Q216" s="99" t="s">
        <v>91</v>
      </c>
      <c r="R216" s="93">
        <v>3.7231900000000002</v>
      </c>
      <c r="S216" s="100">
        <f t="shared" si="73"/>
        <v>52.33914</v>
      </c>
      <c r="T216" s="99">
        <v>73</v>
      </c>
      <c r="U216" s="105">
        <f t="shared" si="70"/>
        <v>3.65</v>
      </c>
      <c r="V216" s="93"/>
      <c r="W216" s="93"/>
      <c r="X216" s="93">
        <f t="shared" si="74"/>
        <v>3.65</v>
      </c>
      <c r="Y216" s="93"/>
      <c r="Z216" s="93"/>
      <c r="AA216" s="92">
        <v>3.5</v>
      </c>
      <c r="AB216" s="22">
        <f t="shared" si="71"/>
        <v>1.7</v>
      </c>
      <c r="AC216" s="93"/>
      <c r="AD216" s="93"/>
      <c r="AE216" s="93">
        <f t="shared" si="75"/>
        <v>1.7</v>
      </c>
      <c r="AF216" s="92">
        <v>1</v>
      </c>
      <c r="AG216" s="92">
        <v>23</v>
      </c>
      <c r="AH216" s="92">
        <v>0</v>
      </c>
      <c r="AI216" s="93">
        <f t="shared" si="88"/>
        <v>8.6956521739130405E-2</v>
      </c>
      <c r="AJ216" s="93">
        <v>0</v>
      </c>
      <c r="AK216" s="93"/>
      <c r="AL216" s="93">
        <f t="shared" si="76"/>
        <v>0</v>
      </c>
      <c r="AM216" s="93">
        <f t="shared" si="77"/>
        <v>0</v>
      </c>
      <c r="AN216" s="93"/>
      <c r="AO216" s="93"/>
      <c r="AP216" s="93">
        <f t="shared" si="78"/>
        <v>0</v>
      </c>
      <c r="AQ216" s="93"/>
      <c r="AR216" s="93"/>
      <c r="AS216" s="22">
        <f t="shared" si="79"/>
        <v>8.6956521739130405E-2</v>
      </c>
      <c r="AT216" s="107" t="s">
        <v>800</v>
      </c>
      <c r="AU216" s="93">
        <v>0.2</v>
      </c>
      <c r="AV216" s="92"/>
      <c r="AW216" s="93"/>
      <c r="AX216" s="93">
        <f t="shared" si="80"/>
        <v>0.2</v>
      </c>
      <c r="AY216" s="92"/>
      <c r="AZ216" s="93"/>
      <c r="BA216" s="93" t="s">
        <v>801</v>
      </c>
      <c r="BB216" s="93">
        <v>0.5</v>
      </c>
      <c r="BC216" s="93">
        <f t="shared" si="81"/>
        <v>0.7</v>
      </c>
      <c r="BD216" s="93"/>
      <c r="BE216" s="93"/>
      <c r="BF216" s="93"/>
      <c r="BG216" s="93"/>
      <c r="BH216" s="93">
        <f t="shared" si="82"/>
        <v>0</v>
      </c>
      <c r="BI216" s="95" t="s">
        <v>802</v>
      </c>
      <c r="BJ216" s="95" t="s">
        <v>802</v>
      </c>
      <c r="BK216" s="95">
        <v>1.5</v>
      </c>
      <c r="BL216" s="118"/>
      <c r="BM216" s="93"/>
      <c r="BN216" s="93"/>
      <c r="BO216" s="93"/>
      <c r="BP216" s="93">
        <f t="shared" si="83"/>
        <v>1.5</v>
      </c>
      <c r="BQ216" s="93">
        <f t="shared" si="84"/>
        <v>2.2000000000000002</v>
      </c>
      <c r="BR216" s="93">
        <f t="shared" si="85"/>
        <v>66.195096521739103</v>
      </c>
      <c r="BS216" s="93">
        <f t="shared" si="67"/>
        <v>16</v>
      </c>
      <c r="BT216" s="93">
        <f t="shared" si="68"/>
        <v>27</v>
      </c>
      <c r="BU216" s="93">
        <f t="shared" si="87"/>
        <v>115</v>
      </c>
    </row>
    <row r="217" spans="1:73" ht="14">
      <c r="A217" s="79" t="s">
        <v>768</v>
      </c>
      <c r="B217" s="79" t="s">
        <v>803</v>
      </c>
      <c r="C217" s="80" t="s">
        <v>804</v>
      </c>
      <c r="D217" s="81">
        <v>5.5919999999999996</v>
      </c>
      <c r="E217" s="93" t="s">
        <v>108</v>
      </c>
      <c r="F217" s="93">
        <v>0.5</v>
      </c>
      <c r="G217" s="92"/>
      <c r="H217" s="93"/>
      <c r="I217" s="93"/>
      <c r="J217" s="93"/>
      <c r="K217" s="93"/>
      <c r="L217" s="93"/>
      <c r="M217" s="93"/>
      <c r="N217" s="93"/>
      <c r="O217" s="93">
        <f t="shared" si="86"/>
        <v>0.5</v>
      </c>
      <c r="P217" s="93">
        <f t="shared" si="72"/>
        <v>6.0919999999999996</v>
      </c>
      <c r="Q217" s="99" t="s">
        <v>91</v>
      </c>
      <c r="R217" s="93">
        <v>3.5579700000000001</v>
      </c>
      <c r="S217" s="100">
        <f t="shared" si="73"/>
        <v>51.347819999999999</v>
      </c>
      <c r="T217" s="99">
        <v>62</v>
      </c>
      <c r="U217" s="105">
        <f t="shared" si="70"/>
        <v>3.1</v>
      </c>
      <c r="V217" s="93"/>
      <c r="W217" s="93"/>
      <c r="X217" s="93">
        <f t="shared" si="74"/>
        <v>3.1</v>
      </c>
      <c r="Y217" s="93"/>
      <c r="Z217" s="93"/>
      <c r="AA217" s="92">
        <v>3.05</v>
      </c>
      <c r="AB217" s="22">
        <f t="shared" si="71"/>
        <v>1.61</v>
      </c>
      <c r="AC217" s="93"/>
      <c r="AD217" s="93"/>
      <c r="AE217" s="93">
        <f t="shared" si="75"/>
        <v>1.61</v>
      </c>
      <c r="AF217" s="92">
        <v>1</v>
      </c>
      <c r="AG217" s="92">
        <v>23</v>
      </c>
      <c r="AH217" s="92">
        <v>0</v>
      </c>
      <c r="AI217" s="93">
        <f t="shared" si="88"/>
        <v>8.6956521739130405E-2</v>
      </c>
      <c r="AJ217" s="93">
        <v>0</v>
      </c>
      <c r="AK217" s="93"/>
      <c r="AL217" s="93">
        <f t="shared" si="76"/>
        <v>0</v>
      </c>
      <c r="AM217" s="93">
        <f t="shared" si="77"/>
        <v>0</v>
      </c>
      <c r="AN217" s="93"/>
      <c r="AO217" s="93"/>
      <c r="AP217" s="93">
        <f t="shared" si="78"/>
        <v>0</v>
      </c>
      <c r="AQ217" s="127" t="s">
        <v>476</v>
      </c>
      <c r="AR217" s="127">
        <v>0.2</v>
      </c>
      <c r="AS217" s="22">
        <f t="shared" si="79"/>
        <v>0.28695652173913</v>
      </c>
      <c r="AT217" s="127" t="s">
        <v>805</v>
      </c>
      <c r="AU217" s="129">
        <v>6</v>
      </c>
      <c r="AV217" s="92"/>
      <c r="AW217" s="93"/>
      <c r="AX217" s="93">
        <f t="shared" si="80"/>
        <v>6</v>
      </c>
      <c r="AY217" s="92"/>
      <c r="AZ217" s="93"/>
      <c r="BA217" s="93"/>
      <c r="BB217" s="93"/>
      <c r="BC217" s="93">
        <f t="shared" si="81"/>
        <v>6</v>
      </c>
      <c r="BD217" s="93"/>
      <c r="BE217" s="93"/>
      <c r="BF217" s="93"/>
      <c r="BG217" s="93"/>
      <c r="BH217" s="93">
        <f t="shared" si="82"/>
        <v>0</v>
      </c>
      <c r="BI217" s="95"/>
      <c r="BJ217" s="95"/>
      <c r="BK217" s="95"/>
      <c r="BL217" s="118"/>
      <c r="BM217" s="93"/>
      <c r="BN217" s="93"/>
      <c r="BO217" s="93"/>
      <c r="BP217" s="93">
        <f t="shared" si="83"/>
        <v>0</v>
      </c>
      <c r="BQ217" s="93">
        <f t="shared" si="84"/>
        <v>6</v>
      </c>
      <c r="BR217" s="93">
        <f t="shared" si="85"/>
        <v>68.436776521739105</v>
      </c>
      <c r="BS217" s="93">
        <f t="shared" si="67"/>
        <v>18</v>
      </c>
      <c r="BT217" s="93">
        <f t="shared" si="68"/>
        <v>23</v>
      </c>
      <c r="BU217" s="93">
        <f t="shared" si="87"/>
        <v>89</v>
      </c>
    </row>
    <row r="218" spans="1:73" ht="14">
      <c r="A218" s="82" t="s">
        <v>768</v>
      </c>
      <c r="B218" s="82" t="s">
        <v>806</v>
      </c>
      <c r="C218" s="80" t="s">
        <v>807</v>
      </c>
      <c r="D218" s="81">
        <v>5.5460000000000003</v>
      </c>
      <c r="E218" s="93" t="s">
        <v>108</v>
      </c>
      <c r="F218" s="93">
        <v>0.5</v>
      </c>
      <c r="G218" s="92"/>
      <c r="H218" s="93"/>
      <c r="I218" s="93"/>
      <c r="J218" s="93"/>
      <c r="K218" s="93"/>
      <c r="L218" s="93"/>
      <c r="M218" s="93"/>
      <c r="N218" s="93"/>
      <c r="O218" s="93">
        <f t="shared" si="86"/>
        <v>0.5</v>
      </c>
      <c r="P218" s="93">
        <f t="shared" si="72"/>
        <v>6.0460000000000003</v>
      </c>
      <c r="Q218" s="99" t="s">
        <v>91</v>
      </c>
      <c r="R218" s="93">
        <v>3.5765400000000001</v>
      </c>
      <c r="S218" s="100">
        <f t="shared" si="73"/>
        <v>51.459240000000001</v>
      </c>
      <c r="T218" s="99">
        <v>86</v>
      </c>
      <c r="U218" s="105">
        <f t="shared" si="70"/>
        <v>4.3</v>
      </c>
      <c r="V218" s="93"/>
      <c r="W218" s="93"/>
      <c r="X218" s="93">
        <f t="shared" si="74"/>
        <v>4.3</v>
      </c>
      <c r="Y218" s="93"/>
      <c r="Z218" s="93"/>
      <c r="AA218" s="92">
        <v>3.5</v>
      </c>
      <c r="AB218" s="22">
        <f t="shared" si="71"/>
        <v>1.7</v>
      </c>
      <c r="AC218" s="93"/>
      <c r="AD218" s="93"/>
      <c r="AE218" s="93">
        <f t="shared" si="75"/>
        <v>1.7</v>
      </c>
      <c r="AF218" s="92">
        <v>0</v>
      </c>
      <c r="AG218" s="92">
        <v>23</v>
      </c>
      <c r="AH218" s="92">
        <v>0</v>
      </c>
      <c r="AI218" s="93">
        <f t="shared" si="88"/>
        <v>0</v>
      </c>
      <c r="AJ218" s="93">
        <v>0</v>
      </c>
      <c r="AK218" s="93">
        <v>136.5</v>
      </c>
      <c r="AL218" s="93">
        <f t="shared" si="76"/>
        <v>136.5</v>
      </c>
      <c r="AM218" s="93">
        <f t="shared" si="77"/>
        <v>2</v>
      </c>
      <c r="AN218" s="93" t="s">
        <v>808</v>
      </c>
      <c r="AO218" s="93">
        <v>0.75</v>
      </c>
      <c r="AP218" s="93">
        <f t="shared" si="78"/>
        <v>2.75</v>
      </c>
      <c r="AQ218" s="93"/>
      <c r="AR218" s="93"/>
      <c r="AS218" s="22">
        <f t="shared" si="79"/>
        <v>2.75</v>
      </c>
      <c r="AT218" s="107"/>
      <c r="AU218" s="93"/>
      <c r="AV218" s="92"/>
      <c r="AW218" s="93"/>
      <c r="AX218" s="93">
        <f t="shared" si="80"/>
        <v>0</v>
      </c>
      <c r="AY218" s="92"/>
      <c r="AZ218" s="93"/>
      <c r="BA218" s="93"/>
      <c r="BB218" s="93"/>
      <c r="BC218" s="93">
        <f t="shared" si="81"/>
        <v>0</v>
      </c>
      <c r="BD218" s="93"/>
      <c r="BE218" s="93"/>
      <c r="BF218" s="93"/>
      <c r="BG218" s="93"/>
      <c r="BH218" s="93">
        <f t="shared" si="82"/>
        <v>0</v>
      </c>
      <c r="BI218" s="95"/>
      <c r="BJ218" s="95"/>
      <c r="BK218" s="95"/>
      <c r="BL218" s="118"/>
      <c r="BM218" s="93"/>
      <c r="BN218" s="93"/>
      <c r="BO218" s="93"/>
      <c r="BP218" s="93">
        <f t="shared" si="83"/>
        <v>0</v>
      </c>
      <c r="BQ218" s="93">
        <f t="shared" si="84"/>
        <v>0</v>
      </c>
      <c r="BR218" s="93">
        <f t="shared" si="85"/>
        <v>66.255240000000001</v>
      </c>
      <c r="BS218" s="93">
        <f t="shared" si="67"/>
        <v>17</v>
      </c>
      <c r="BT218" s="93">
        <f t="shared" si="68"/>
        <v>26</v>
      </c>
      <c r="BU218" s="93">
        <f t="shared" si="87"/>
        <v>113</v>
      </c>
    </row>
    <row r="219" spans="1:73" ht="14">
      <c r="A219" s="79" t="s">
        <v>768</v>
      </c>
      <c r="B219" s="79" t="s">
        <v>809</v>
      </c>
      <c r="C219" s="80" t="s">
        <v>810</v>
      </c>
      <c r="D219" s="81">
        <v>5.444</v>
      </c>
      <c r="E219" s="93" t="s">
        <v>108</v>
      </c>
      <c r="F219" s="93">
        <v>0.5</v>
      </c>
      <c r="G219" s="92"/>
      <c r="H219" s="93"/>
      <c r="I219" s="93"/>
      <c r="J219" s="93"/>
      <c r="K219" s="93"/>
      <c r="L219" s="93"/>
      <c r="M219" s="93"/>
      <c r="N219" s="93"/>
      <c r="O219" s="93">
        <f t="shared" si="86"/>
        <v>0.5</v>
      </c>
      <c r="P219" s="93">
        <f t="shared" si="72"/>
        <v>5.944</v>
      </c>
      <c r="Q219" s="99" t="s">
        <v>91</v>
      </c>
      <c r="R219" s="93">
        <v>1.6029</v>
      </c>
      <c r="S219" s="100">
        <f t="shared" si="73"/>
        <v>39.617400000000004</v>
      </c>
      <c r="T219" s="99">
        <v>60</v>
      </c>
      <c r="U219" s="105">
        <f t="shared" si="70"/>
        <v>3</v>
      </c>
      <c r="V219" s="93"/>
      <c r="W219" s="93"/>
      <c r="X219" s="93">
        <f t="shared" si="74"/>
        <v>3</v>
      </c>
      <c r="Y219" s="93"/>
      <c r="Z219" s="93"/>
      <c r="AA219" s="92">
        <v>3</v>
      </c>
      <c r="AB219" s="22">
        <f t="shared" si="71"/>
        <v>1.6</v>
      </c>
      <c r="AC219" s="93"/>
      <c r="AD219" s="93"/>
      <c r="AE219" s="93">
        <f t="shared" si="75"/>
        <v>1.6</v>
      </c>
      <c r="AF219" s="92">
        <v>0</v>
      </c>
      <c r="AG219" s="92">
        <v>23</v>
      </c>
      <c r="AH219" s="92">
        <v>0</v>
      </c>
      <c r="AI219" s="93">
        <f t="shared" si="88"/>
        <v>0</v>
      </c>
      <c r="AJ219" s="93">
        <v>0</v>
      </c>
      <c r="AK219" s="93"/>
      <c r="AL219" s="93">
        <f t="shared" si="76"/>
        <v>0</v>
      </c>
      <c r="AM219" s="93">
        <f t="shared" si="77"/>
        <v>0</v>
      </c>
      <c r="AN219" s="93"/>
      <c r="AO219" s="93"/>
      <c r="AP219" s="93">
        <f t="shared" si="78"/>
        <v>0</v>
      </c>
      <c r="AQ219" s="93"/>
      <c r="AR219" s="93"/>
      <c r="AS219" s="22">
        <f t="shared" si="79"/>
        <v>0</v>
      </c>
      <c r="AT219" s="107"/>
      <c r="AU219" s="93"/>
      <c r="AV219" s="92"/>
      <c r="AW219" s="93"/>
      <c r="AX219" s="93">
        <f t="shared" si="80"/>
        <v>0</v>
      </c>
      <c r="AY219" s="92"/>
      <c r="AZ219" s="93"/>
      <c r="BA219" s="93"/>
      <c r="BB219" s="93"/>
      <c r="BC219" s="93">
        <f t="shared" si="81"/>
        <v>0</v>
      </c>
      <c r="BD219" s="93"/>
      <c r="BE219" s="93"/>
      <c r="BF219" s="93"/>
      <c r="BG219" s="93"/>
      <c r="BH219" s="93">
        <f t="shared" si="82"/>
        <v>0</v>
      </c>
      <c r="BI219" s="95"/>
      <c r="BJ219" s="95"/>
      <c r="BK219" s="95"/>
      <c r="BL219" s="118"/>
      <c r="BM219" s="93"/>
      <c r="BN219" s="93"/>
      <c r="BO219" s="93"/>
      <c r="BP219" s="93">
        <f t="shared" si="83"/>
        <v>0</v>
      </c>
      <c r="BQ219" s="93">
        <f t="shared" si="84"/>
        <v>0</v>
      </c>
      <c r="BR219" s="93">
        <f t="shared" si="85"/>
        <v>50.1614</v>
      </c>
      <c r="BS219" s="93">
        <f t="shared" si="67"/>
        <v>109</v>
      </c>
      <c r="BT219" s="93">
        <f t="shared" si="68"/>
        <v>112</v>
      </c>
      <c r="BU219" s="93">
        <f t="shared" si="87"/>
        <v>408</v>
      </c>
    </row>
    <row r="220" spans="1:73" ht="14">
      <c r="A220" s="79" t="s">
        <v>768</v>
      </c>
      <c r="B220" s="79" t="s">
        <v>811</v>
      </c>
      <c r="C220" s="80" t="s">
        <v>812</v>
      </c>
      <c r="D220" s="81">
        <v>5.4980000000000002</v>
      </c>
      <c r="E220" s="93" t="s">
        <v>108</v>
      </c>
      <c r="F220" s="93">
        <v>0.5</v>
      </c>
      <c r="G220" s="92"/>
      <c r="H220" s="93"/>
      <c r="I220" s="93" t="s">
        <v>140</v>
      </c>
      <c r="J220" s="93">
        <v>0.2</v>
      </c>
      <c r="K220" s="93"/>
      <c r="L220" s="93"/>
      <c r="M220" s="93"/>
      <c r="N220" s="93"/>
      <c r="O220" s="93">
        <f t="shared" si="86"/>
        <v>0.7</v>
      </c>
      <c r="P220" s="93">
        <f t="shared" si="72"/>
        <v>6.1980000000000004</v>
      </c>
      <c r="Q220" s="99" t="s">
        <v>91</v>
      </c>
      <c r="R220" s="93">
        <v>2.7029000000000001</v>
      </c>
      <c r="S220" s="100">
        <f t="shared" si="73"/>
        <v>46.217399999999998</v>
      </c>
      <c r="T220" s="99">
        <v>67.5</v>
      </c>
      <c r="U220" s="105">
        <f t="shared" si="70"/>
        <v>3.375</v>
      </c>
      <c r="V220" s="93"/>
      <c r="W220" s="93"/>
      <c r="X220" s="93">
        <f t="shared" si="74"/>
        <v>3.375</v>
      </c>
      <c r="Y220" s="93"/>
      <c r="Z220" s="93"/>
      <c r="AA220" s="92">
        <v>4.3499999999999996</v>
      </c>
      <c r="AB220" s="22">
        <f t="shared" si="71"/>
        <v>1.87</v>
      </c>
      <c r="AC220" s="93"/>
      <c r="AD220" s="93"/>
      <c r="AE220" s="93">
        <f t="shared" si="75"/>
        <v>1.87</v>
      </c>
      <c r="AF220" s="92">
        <v>1</v>
      </c>
      <c r="AG220" s="92">
        <v>22</v>
      </c>
      <c r="AH220" s="92">
        <v>0</v>
      </c>
      <c r="AI220" s="93">
        <f t="shared" si="88"/>
        <v>9.0909090909090898E-2</v>
      </c>
      <c r="AJ220" s="93">
        <v>0</v>
      </c>
      <c r="AK220" s="93">
        <v>10.5</v>
      </c>
      <c r="AL220" s="93">
        <f t="shared" si="76"/>
        <v>10.5</v>
      </c>
      <c r="AM220" s="93">
        <f t="shared" si="77"/>
        <v>0.21</v>
      </c>
      <c r="AN220" s="93"/>
      <c r="AO220" s="93"/>
      <c r="AP220" s="93">
        <f t="shared" si="78"/>
        <v>0.21</v>
      </c>
      <c r="AQ220" s="93"/>
      <c r="AR220" s="93"/>
      <c r="AS220" s="22">
        <f t="shared" si="79"/>
        <v>0.30090909090909101</v>
      </c>
      <c r="AT220" s="107"/>
      <c r="AU220" s="93"/>
      <c r="AV220" s="92"/>
      <c r="AW220" s="93"/>
      <c r="AX220" s="93">
        <f t="shared" si="80"/>
        <v>0</v>
      </c>
      <c r="AY220" s="92"/>
      <c r="AZ220" s="93"/>
      <c r="BA220" s="93"/>
      <c r="BB220" s="93"/>
      <c r="BC220" s="93">
        <f t="shared" si="81"/>
        <v>0</v>
      </c>
      <c r="BD220" s="93"/>
      <c r="BE220" s="93"/>
      <c r="BF220" s="93"/>
      <c r="BG220" s="93"/>
      <c r="BH220" s="93">
        <f t="shared" si="82"/>
        <v>0</v>
      </c>
      <c r="BI220" s="95"/>
      <c r="BJ220" s="95"/>
      <c r="BK220" s="95"/>
      <c r="BL220" s="118"/>
      <c r="BM220" s="93"/>
      <c r="BN220" s="93"/>
      <c r="BO220" s="93"/>
      <c r="BP220" s="93">
        <f t="shared" si="83"/>
        <v>0</v>
      </c>
      <c r="BQ220" s="93">
        <f t="shared" si="84"/>
        <v>0</v>
      </c>
      <c r="BR220" s="93">
        <f t="shared" si="85"/>
        <v>57.961309090909097</v>
      </c>
      <c r="BS220" s="93">
        <f t="shared" si="67"/>
        <v>71</v>
      </c>
      <c r="BT220" s="93">
        <f t="shared" si="68"/>
        <v>74</v>
      </c>
      <c r="BU220" s="93">
        <f t="shared" si="87"/>
        <v>276</v>
      </c>
    </row>
    <row r="221" spans="1:73" ht="14">
      <c r="A221" s="79" t="s">
        <v>768</v>
      </c>
      <c r="B221" s="79" t="s">
        <v>813</v>
      </c>
      <c r="C221" s="80" t="s">
        <v>814</v>
      </c>
      <c r="D221" s="81">
        <v>5.8090000000000002</v>
      </c>
      <c r="E221" s="93" t="s">
        <v>108</v>
      </c>
      <c r="F221" s="93">
        <v>0.5</v>
      </c>
      <c r="G221" s="92"/>
      <c r="H221" s="93"/>
      <c r="I221" s="93"/>
      <c r="J221" s="93"/>
      <c r="K221" s="93"/>
      <c r="L221" s="93"/>
      <c r="M221" s="93"/>
      <c r="N221" s="93"/>
      <c r="O221" s="93">
        <f t="shared" si="86"/>
        <v>0.5</v>
      </c>
      <c r="P221" s="93">
        <f t="shared" si="72"/>
        <v>6.3090000000000002</v>
      </c>
      <c r="Q221" s="99" t="s">
        <v>91</v>
      </c>
      <c r="R221" s="93">
        <v>3.09565</v>
      </c>
      <c r="S221" s="100">
        <f t="shared" si="73"/>
        <v>48.573900000000002</v>
      </c>
      <c r="T221" s="99">
        <v>75</v>
      </c>
      <c r="U221" s="105">
        <f t="shared" si="70"/>
        <v>3.75</v>
      </c>
      <c r="V221" s="93"/>
      <c r="W221" s="93"/>
      <c r="X221" s="93">
        <f t="shared" si="74"/>
        <v>3.75</v>
      </c>
      <c r="Y221" s="93"/>
      <c r="Z221" s="93"/>
      <c r="AA221" s="92">
        <v>0</v>
      </c>
      <c r="AB221" s="22">
        <f t="shared" si="71"/>
        <v>1</v>
      </c>
      <c r="AC221" s="93"/>
      <c r="AD221" s="93"/>
      <c r="AE221" s="93">
        <f t="shared" si="75"/>
        <v>1</v>
      </c>
      <c r="AF221" s="92">
        <v>1</v>
      </c>
      <c r="AG221" s="92">
        <v>23</v>
      </c>
      <c r="AH221" s="92">
        <v>0</v>
      </c>
      <c r="AI221" s="93">
        <f t="shared" si="88"/>
        <v>8.6956521739130405E-2</v>
      </c>
      <c r="AJ221" s="93">
        <v>0</v>
      </c>
      <c r="AK221" s="93">
        <v>12.5</v>
      </c>
      <c r="AL221" s="93">
        <f t="shared" si="76"/>
        <v>12.5</v>
      </c>
      <c r="AM221" s="93">
        <f t="shared" si="77"/>
        <v>0.25</v>
      </c>
      <c r="AN221" s="93"/>
      <c r="AO221" s="93"/>
      <c r="AP221" s="93">
        <f t="shared" si="78"/>
        <v>0.25</v>
      </c>
      <c r="AQ221" s="93"/>
      <c r="AR221" s="93"/>
      <c r="AS221" s="22">
        <f t="shared" si="79"/>
        <v>0.33695652173912999</v>
      </c>
      <c r="AT221" s="107"/>
      <c r="AU221" s="93"/>
      <c r="AV221" s="92"/>
      <c r="AW221" s="93"/>
      <c r="AX221" s="93">
        <f t="shared" si="80"/>
        <v>0</v>
      </c>
      <c r="AY221" s="92"/>
      <c r="AZ221" s="93"/>
      <c r="BA221" s="93"/>
      <c r="BB221" s="93"/>
      <c r="BC221" s="93">
        <f t="shared" si="81"/>
        <v>0</v>
      </c>
      <c r="BD221" s="93"/>
      <c r="BE221" s="93"/>
      <c r="BF221" s="93"/>
      <c r="BG221" s="93"/>
      <c r="BH221" s="93">
        <f t="shared" si="82"/>
        <v>0</v>
      </c>
      <c r="BI221" s="95" t="s">
        <v>275</v>
      </c>
      <c r="BJ221" s="95" t="s">
        <v>275</v>
      </c>
      <c r="BK221" s="95">
        <v>2.5</v>
      </c>
      <c r="BL221" s="118" t="s">
        <v>245</v>
      </c>
      <c r="BM221" s="93">
        <v>0.25</v>
      </c>
      <c r="BN221" s="93"/>
      <c r="BO221" s="93"/>
      <c r="BP221" s="93">
        <f t="shared" si="83"/>
        <v>2.75</v>
      </c>
      <c r="BQ221" s="93">
        <f t="shared" si="84"/>
        <v>2.75</v>
      </c>
      <c r="BR221" s="93">
        <f t="shared" si="85"/>
        <v>62.719856521739104</v>
      </c>
      <c r="BS221" s="93">
        <f t="shared" si="67"/>
        <v>47</v>
      </c>
      <c r="BT221" s="93">
        <f t="shared" si="68"/>
        <v>40</v>
      </c>
      <c r="BU221" s="93">
        <f t="shared" si="87"/>
        <v>155</v>
      </c>
    </row>
    <row r="222" spans="1:73" ht="14">
      <c r="A222" s="79" t="s">
        <v>768</v>
      </c>
      <c r="B222" s="79" t="s">
        <v>815</v>
      </c>
      <c r="C222" s="80" t="s">
        <v>816</v>
      </c>
      <c r="D222" s="81">
        <v>5.4589999999999996</v>
      </c>
      <c r="E222" s="93" t="s">
        <v>108</v>
      </c>
      <c r="F222" s="93">
        <v>0.5</v>
      </c>
      <c r="G222" s="92"/>
      <c r="H222" s="93"/>
      <c r="I222" s="93"/>
      <c r="J222" s="93"/>
      <c r="K222" s="93"/>
      <c r="L222" s="93"/>
      <c r="M222" s="93"/>
      <c r="N222" s="93"/>
      <c r="O222" s="93">
        <f t="shared" si="86"/>
        <v>0.5</v>
      </c>
      <c r="P222" s="93">
        <f t="shared" si="72"/>
        <v>5.9589999999999996</v>
      </c>
      <c r="Q222" s="99" t="s">
        <v>91</v>
      </c>
      <c r="R222" s="93">
        <v>2.3391299999999999</v>
      </c>
      <c r="S222" s="100">
        <f t="shared" si="73"/>
        <v>44.034779999999998</v>
      </c>
      <c r="T222" s="99">
        <v>73</v>
      </c>
      <c r="U222" s="105">
        <f t="shared" si="70"/>
        <v>3.65</v>
      </c>
      <c r="V222" s="93"/>
      <c r="W222" s="93"/>
      <c r="X222" s="93">
        <f t="shared" si="74"/>
        <v>3.65</v>
      </c>
      <c r="Y222" s="93"/>
      <c r="Z222" s="93"/>
      <c r="AA222" s="92">
        <v>4.5</v>
      </c>
      <c r="AB222" s="22">
        <f t="shared" si="71"/>
        <v>1.9</v>
      </c>
      <c r="AC222" s="93"/>
      <c r="AD222" s="93"/>
      <c r="AE222" s="93">
        <f t="shared" si="75"/>
        <v>1.9</v>
      </c>
      <c r="AF222" s="92">
        <v>1</v>
      </c>
      <c r="AG222" s="92">
        <v>23</v>
      </c>
      <c r="AH222" s="92">
        <v>0</v>
      </c>
      <c r="AI222" s="93">
        <f t="shared" si="88"/>
        <v>8.6956521739130405E-2</v>
      </c>
      <c r="AJ222" s="93">
        <v>0</v>
      </c>
      <c r="AK222" s="93">
        <v>6.5</v>
      </c>
      <c r="AL222" s="93">
        <f t="shared" si="76"/>
        <v>6.5</v>
      </c>
      <c r="AM222" s="93">
        <f t="shared" si="77"/>
        <v>0.13</v>
      </c>
      <c r="AN222" s="93"/>
      <c r="AO222" s="93"/>
      <c r="AP222" s="93">
        <f t="shared" si="78"/>
        <v>0.13</v>
      </c>
      <c r="AQ222" s="93"/>
      <c r="AR222" s="93"/>
      <c r="AS222" s="22">
        <f t="shared" si="79"/>
        <v>0.21695652173912999</v>
      </c>
      <c r="AT222" s="107"/>
      <c r="AU222" s="93"/>
      <c r="AV222" s="92"/>
      <c r="AW222" s="93"/>
      <c r="AX222" s="93">
        <f t="shared" si="80"/>
        <v>0</v>
      </c>
      <c r="AY222" s="92"/>
      <c r="AZ222" s="93"/>
      <c r="BA222" s="93"/>
      <c r="BB222" s="93"/>
      <c r="BC222" s="93">
        <f t="shared" si="81"/>
        <v>0</v>
      </c>
      <c r="BD222" s="93"/>
      <c r="BE222" s="93"/>
      <c r="BF222" s="93"/>
      <c r="BG222" s="93"/>
      <c r="BH222" s="93">
        <f t="shared" si="82"/>
        <v>0</v>
      </c>
      <c r="BL222" s="118"/>
      <c r="BM222" s="93"/>
      <c r="BN222" s="93"/>
      <c r="BO222" s="93"/>
      <c r="BP222" s="93">
        <f t="shared" si="83"/>
        <v>0</v>
      </c>
      <c r="BQ222" s="93">
        <f t="shared" si="84"/>
        <v>0</v>
      </c>
      <c r="BR222" s="93">
        <f t="shared" si="85"/>
        <v>55.760736521739098</v>
      </c>
      <c r="BS222" s="93">
        <f t="shared" si="67"/>
        <v>85</v>
      </c>
      <c r="BT222" s="93">
        <f t="shared" si="68"/>
        <v>90</v>
      </c>
      <c r="BU222" s="93">
        <f t="shared" si="87"/>
        <v>331</v>
      </c>
    </row>
    <row r="223" spans="1:73" ht="14">
      <c r="A223" s="79" t="s">
        <v>768</v>
      </c>
      <c r="B223" s="79" t="s">
        <v>817</v>
      </c>
      <c r="C223" s="80" t="s">
        <v>818</v>
      </c>
      <c r="D223" s="81">
        <v>5.4640000000000004</v>
      </c>
      <c r="E223" s="93" t="s">
        <v>108</v>
      </c>
      <c r="F223" s="93">
        <v>0.5</v>
      </c>
      <c r="G223" s="92"/>
      <c r="H223" s="93"/>
      <c r="I223" s="93"/>
      <c r="J223" s="93"/>
      <c r="K223" s="93"/>
      <c r="L223" s="93"/>
      <c r="M223" s="93"/>
      <c r="N223" s="93"/>
      <c r="O223" s="93">
        <f t="shared" si="86"/>
        <v>0.5</v>
      </c>
      <c r="P223" s="93">
        <f t="shared" si="72"/>
        <v>5.9640000000000004</v>
      </c>
      <c r="Q223" s="99" t="s">
        <v>91</v>
      </c>
      <c r="R223" s="93">
        <v>3.0159400000000001</v>
      </c>
      <c r="S223" s="100">
        <f t="shared" si="73"/>
        <v>48.095640000000003</v>
      </c>
      <c r="T223" s="99">
        <v>73</v>
      </c>
      <c r="U223" s="105">
        <f t="shared" si="70"/>
        <v>3.65</v>
      </c>
      <c r="V223" s="93"/>
      <c r="W223" s="93"/>
      <c r="X223" s="93">
        <f t="shared" si="74"/>
        <v>3.65</v>
      </c>
      <c r="Y223" s="93"/>
      <c r="Z223" s="93"/>
      <c r="AA223" s="92">
        <v>3.8</v>
      </c>
      <c r="AB223" s="22">
        <f t="shared" si="71"/>
        <v>1.76</v>
      </c>
      <c r="AC223" s="93"/>
      <c r="AD223" s="93"/>
      <c r="AE223" s="93">
        <f t="shared" si="75"/>
        <v>1.76</v>
      </c>
      <c r="AF223" s="92">
        <v>0</v>
      </c>
      <c r="AG223" s="92">
        <v>23</v>
      </c>
      <c r="AH223" s="92">
        <v>0</v>
      </c>
      <c r="AI223" s="93">
        <f t="shared" si="88"/>
        <v>0</v>
      </c>
      <c r="AJ223" s="93">
        <v>0</v>
      </c>
      <c r="AK223" s="93"/>
      <c r="AL223" s="93">
        <f t="shared" si="76"/>
        <v>0</v>
      </c>
      <c r="AM223" s="93">
        <f t="shared" si="77"/>
        <v>0</v>
      </c>
      <c r="AN223" s="93"/>
      <c r="AO223" s="93"/>
      <c r="AP223" s="93">
        <f t="shared" si="78"/>
        <v>0</v>
      </c>
      <c r="AQ223" s="93"/>
      <c r="AR223" s="93"/>
      <c r="AS223" s="22">
        <f t="shared" si="79"/>
        <v>0</v>
      </c>
      <c r="AT223" s="107"/>
      <c r="AU223" s="93"/>
      <c r="AV223" s="92"/>
      <c r="AW223" s="93"/>
      <c r="AX223" s="93">
        <f t="shared" si="80"/>
        <v>0</v>
      </c>
      <c r="AY223" s="92"/>
      <c r="AZ223" s="93"/>
      <c r="BA223" s="93"/>
      <c r="BB223" s="93"/>
      <c r="BC223" s="93">
        <f t="shared" si="81"/>
        <v>0</v>
      </c>
      <c r="BD223" s="93"/>
      <c r="BE223" s="93"/>
      <c r="BF223" s="93"/>
      <c r="BG223" s="93"/>
      <c r="BH223" s="93">
        <f t="shared" si="82"/>
        <v>0</v>
      </c>
      <c r="BI223" s="95"/>
      <c r="BJ223" s="95"/>
      <c r="BK223" s="95"/>
      <c r="BL223" s="118"/>
      <c r="BM223" s="93"/>
      <c r="BN223" s="93"/>
      <c r="BO223" s="93"/>
      <c r="BP223" s="93">
        <f t="shared" si="83"/>
        <v>0</v>
      </c>
      <c r="BQ223" s="93">
        <f t="shared" si="84"/>
        <v>0</v>
      </c>
      <c r="BR223" s="93">
        <f t="shared" si="85"/>
        <v>59.469639999999998</v>
      </c>
      <c r="BS223" s="93">
        <f t="shared" si="67"/>
        <v>51</v>
      </c>
      <c r="BT223" s="93">
        <f t="shared" si="68"/>
        <v>60</v>
      </c>
      <c r="BU223" s="93">
        <f t="shared" si="87"/>
        <v>228</v>
      </c>
    </row>
    <row r="224" spans="1:73" ht="26">
      <c r="A224" s="82" t="s">
        <v>768</v>
      </c>
      <c r="B224" s="82" t="s">
        <v>819</v>
      </c>
      <c r="C224" s="80" t="s">
        <v>820</v>
      </c>
      <c r="D224" s="81">
        <v>5.6740000000000004</v>
      </c>
      <c r="E224" s="93" t="s">
        <v>108</v>
      </c>
      <c r="F224" s="93">
        <v>0.5</v>
      </c>
      <c r="G224" s="92"/>
      <c r="H224" s="93"/>
      <c r="I224" s="93"/>
      <c r="J224" s="93"/>
      <c r="K224" s="93"/>
      <c r="L224" s="93"/>
      <c r="M224" s="93"/>
      <c r="N224" s="93"/>
      <c r="O224" s="93">
        <f t="shared" si="86"/>
        <v>0.5</v>
      </c>
      <c r="P224" s="93">
        <f t="shared" si="72"/>
        <v>6.1740000000000004</v>
      </c>
      <c r="Q224" s="99" t="s">
        <v>91</v>
      </c>
      <c r="R224" s="93">
        <v>4.1376799999999996</v>
      </c>
      <c r="S224" s="100">
        <f t="shared" si="73"/>
        <v>54.826079999999997</v>
      </c>
      <c r="T224" s="99">
        <v>63.5</v>
      </c>
      <c r="U224" s="105">
        <f t="shared" si="70"/>
        <v>3.1749999999999998</v>
      </c>
      <c r="V224" s="93"/>
      <c r="W224" s="93"/>
      <c r="X224" s="93">
        <f t="shared" si="74"/>
        <v>3.1749999999999998</v>
      </c>
      <c r="Y224" s="93"/>
      <c r="Z224" s="93"/>
      <c r="AA224" s="92">
        <v>4.5</v>
      </c>
      <c r="AB224" s="22">
        <f t="shared" si="71"/>
        <v>1.9</v>
      </c>
      <c r="AC224" s="93"/>
      <c r="AD224" s="93"/>
      <c r="AE224" s="93">
        <f t="shared" si="75"/>
        <v>1.9</v>
      </c>
      <c r="AF224" s="92">
        <v>1</v>
      </c>
      <c r="AG224" s="92">
        <v>23</v>
      </c>
      <c r="AH224" s="92">
        <v>0</v>
      </c>
      <c r="AI224" s="93">
        <f t="shared" si="88"/>
        <v>8.6956521739130405E-2</v>
      </c>
      <c r="AJ224" s="93">
        <v>0</v>
      </c>
      <c r="AK224" s="93"/>
      <c r="AL224" s="93">
        <f t="shared" si="76"/>
        <v>0</v>
      </c>
      <c r="AM224" s="93">
        <f t="shared" si="77"/>
        <v>0</v>
      </c>
      <c r="AN224" s="93"/>
      <c r="AO224" s="93"/>
      <c r="AP224" s="93">
        <f t="shared" si="78"/>
        <v>0</v>
      </c>
      <c r="AQ224" s="93" t="s">
        <v>821</v>
      </c>
      <c r="AR224" s="93">
        <v>0.5</v>
      </c>
      <c r="AS224" s="22">
        <f t="shared" si="79"/>
        <v>0.58695652173913004</v>
      </c>
      <c r="AT224" s="107" t="s">
        <v>822</v>
      </c>
      <c r="AU224" s="93">
        <v>13</v>
      </c>
      <c r="AV224" s="92" t="s">
        <v>823</v>
      </c>
      <c r="AW224" s="93">
        <v>1.4</v>
      </c>
      <c r="AX224" s="93">
        <f t="shared" si="80"/>
        <v>14.4</v>
      </c>
      <c r="AY224" s="92"/>
      <c r="AZ224" s="93"/>
      <c r="BA224" s="95" t="s">
        <v>824</v>
      </c>
      <c r="BB224" s="93">
        <v>1.2</v>
      </c>
      <c r="BC224" s="93">
        <f t="shared" si="81"/>
        <v>15.6</v>
      </c>
      <c r="BD224" s="93"/>
      <c r="BE224" s="93"/>
      <c r="BF224" s="93"/>
      <c r="BG224" s="93"/>
      <c r="BH224" s="93">
        <f t="shared" si="82"/>
        <v>0</v>
      </c>
      <c r="BI224" s="95" t="s">
        <v>825</v>
      </c>
      <c r="BJ224" s="95" t="s">
        <v>825</v>
      </c>
      <c r="BK224" s="95">
        <v>1.5</v>
      </c>
      <c r="BL224" s="118"/>
      <c r="BM224" s="93"/>
      <c r="BN224" s="93"/>
      <c r="BO224" s="93"/>
      <c r="BP224" s="93">
        <f t="shared" si="83"/>
        <v>1.5</v>
      </c>
      <c r="BQ224" s="93">
        <f t="shared" si="84"/>
        <v>12</v>
      </c>
      <c r="BR224" s="93">
        <f t="shared" si="85"/>
        <v>78.662036521739097</v>
      </c>
      <c r="BS224" s="93">
        <f t="shared" si="67"/>
        <v>5</v>
      </c>
      <c r="BT224" s="93">
        <f t="shared" si="68"/>
        <v>5</v>
      </c>
      <c r="BU224" s="93">
        <f t="shared" si="87"/>
        <v>22</v>
      </c>
    </row>
    <row r="225" spans="1:73" ht="14">
      <c r="A225" s="79" t="s">
        <v>768</v>
      </c>
      <c r="B225" s="79" t="s">
        <v>826</v>
      </c>
      <c r="C225" s="80" t="s">
        <v>827</v>
      </c>
      <c r="D225" s="81">
        <v>5.617</v>
      </c>
      <c r="E225" s="93" t="s">
        <v>108</v>
      </c>
      <c r="F225" s="93">
        <v>0.5</v>
      </c>
      <c r="G225" s="92"/>
      <c r="H225" s="93"/>
      <c r="I225" s="93"/>
      <c r="J225" s="93"/>
      <c r="K225" s="93"/>
      <c r="L225" s="93"/>
      <c r="M225" s="93"/>
      <c r="N225" s="93"/>
      <c r="O225" s="93">
        <f t="shared" si="86"/>
        <v>0.5</v>
      </c>
      <c r="P225" s="93">
        <f t="shared" si="72"/>
        <v>6.117</v>
      </c>
      <c r="Q225" s="99" t="s">
        <v>91</v>
      </c>
      <c r="R225" s="93">
        <v>2.76</v>
      </c>
      <c r="S225" s="100">
        <f t="shared" si="73"/>
        <v>46.56</v>
      </c>
      <c r="T225" s="99">
        <v>56.5</v>
      </c>
      <c r="U225" s="105">
        <f t="shared" si="70"/>
        <v>2.8250000000000002</v>
      </c>
      <c r="V225" s="93"/>
      <c r="W225" s="93"/>
      <c r="X225" s="93">
        <f t="shared" si="74"/>
        <v>2.8250000000000002</v>
      </c>
      <c r="Y225" s="93"/>
      <c r="Z225" s="93"/>
      <c r="AA225" s="92">
        <v>2.85</v>
      </c>
      <c r="AB225" s="22">
        <f t="shared" si="71"/>
        <v>1.57</v>
      </c>
      <c r="AC225" s="93"/>
      <c r="AD225" s="93"/>
      <c r="AE225" s="93">
        <f t="shared" si="75"/>
        <v>1.57</v>
      </c>
      <c r="AF225" s="92">
        <v>0</v>
      </c>
      <c r="AG225" s="92">
        <v>23</v>
      </c>
      <c r="AH225" s="92">
        <v>0</v>
      </c>
      <c r="AI225" s="93">
        <f t="shared" si="88"/>
        <v>0</v>
      </c>
      <c r="AJ225" s="93">
        <v>0</v>
      </c>
      <c r="AK225" s="93"/>
      <c r="AL225" s="93">
        <f t="shared" si="76"/>
        <v>0</v>
      </c>
      <c r="AM225" s="93">
        <f t="shared" si="77"/>
        <v>0</v>
      </c>
      <c r="AN225" s="93"/>
      <c r="AO225" s="93"/>
      <c r="AP225" s="93">
        <f t="shared" si="78"/>
        <v>0</v>
      </c>
      <c r="AQ225" s="93"/>
      <c r="AR225" s="93"/>
      <c r="AS225" s="22">
        <f t="shared" si="79"/>
        <v>0</v>
      </c>
      <c r="AT225" s="107"/>
      <c r="AU225" s="93"/>
      <c r="AV225" s="92"/>
      <c r="AW225" s="93"/>
      <c r="AX225" s="93">
        <f t="shared" si="80"/>
        <v>0</v>
      </c>
      <c r="AY225" s="92"/>
      <c r="AZ225" s="93"/>
      <c r="BA225" s="93"/>
      <c r="BB225" s="93"/>
      <c r="BC225" s="93">
        <f t="shared" si="81"/>
        <v>0</v>
      </c>
      <c r="BD225" s="93"/>
      <c r="BE225" s="93"/>
      <c r="BF225" s="93"/>
      <c r="BG225" s="93"/>
      <c r="BH225" s="93">
        <f t="shared" si="82"/>
        <v>0</v>
      </c>
      <c r="BI225" s="95" t="s">
        <v>828</v>
      </c>
      <c r="BJ225" s="95" t="s">
        <v>828</v>
      </c>
      <c r="BK225" s="95">
        <v>2.2999999999999998</v>
      </c>
      <c r="BL225" s="118"/>
      <c r="BM225" s="93"/>
      <c r="BN225" s="93"/>
      <c r="BO225" s="93"/>
      <c r="BP225" s="93">
        <f t="shared" si="83"/>
        <v>2.2999999999999998</v>
      </c>
      <c r="BQ225" s="93">
        <f t="shared" si="84"/>
        <v>2.2999999999999998</v>
      </c>
      <c r="BR225" s="93">
        <f t="shared" si="85"/>
        <v>59.372</v>
      </c>
      <c r="BS225" s="93">
        <f t="shared" si="67"/>
        <v>67</v>
      </c>
      <c r="BT225" s="93">
        <f t="shared" si="68"/>
        <v>62</v>
      </c>
      <c r="BU225" s="93">
        <f t="shared" si="87"/>
        <v>232</v>
      </c>
    </row>
    <row r="226" spans="1:73" ht="14">
      <c r="A226" s="79" t="s">
        <v>768</v>
      </c>
      <c r="B226" s="79" t="s">
        <v>829</v>
      </c>
      <c r="C226" s="80" t="s">
        <v>830</v>
      </c>
      <c r="D226" s="81">
        <v>5.51</v>
      </c>
      <c r="E226" s="93" t="s">
        <v>108</v>
      </c>
      <c r="F226" s="93">
        <v>0.5</v>
      </c>
      <c r="G226" s="92"/>
      <c r="H226" s="93"/>
      <c r="I226" s="93"/>
      <c r="J226" s="93"/>
      <c r="K226" s="93"/>
      <c r="L226" s="93"/>
      <c r="M226" s="93"/>
      <c r="N226" s="93"/>
      <c r="O226" s="93">
        <f t="shared" si="86"/>
        <v>0.5</v>
      </c>
      <c r="P226" s="93">
        <f t="shared" si="72"/>
        <v>6.01</v>
      </c>
      <c r="Q226" s="99" t="s">
        <v>91</v>
      </c>
      <c r="R226" s="93">
        <v>3.0739100000000001</v>
      </c>
      <c r="S226" s="100">
        <f t="shared" si="73"/>
        <v>48.443460000000002</v>
      </c>
      <c r="T226" s="99">
        <v>92</v>
      </c>
      <c r="U226" s="105">
        <f t="shared" si="70"/>
        <v>4.5999999999999996</v>
      </c>
      <c r="V226" s="93"/>
      <c r="W226" s="93"/>
      <c r="X226" s="93">
        <f t="shared" si="74"/>
        <v>4.5999999999999996</v>
      </c>
      <c r="Y226" s="93"/>
      <c r="Z226" s="93"/>
      <c r="AA226" s="92">
        <v>3.5</v>
      </c>
      <c r="AB226" s="22">
        <f t="shared" si="71"/>
        <v>1.7</v>
      </c>
      <c r="AC226" s="93"/>
      <c r="AD226" s="93"/>
      <c r="AE226" s="93">
        <f t="shared" si="75"/>
        <v>1.7</v>
      </c>
      <c r="AF226" s="92">
        <v>0</v>
      </c>
      <c r="AG226" s="92">
        <v>23</v>
      </c>
      <c r="AH226" s="92">
        <v>0</v>
      </c>
      <c r="AI226" s="93">
        <f t="shared" si="88"/>
        <v>0</v>
      </c>
      <c r="AJ226" s="93">
        <v>0</v>
      </c>
      <c r="AK226" s="93">
        <v>9</v>
      </c>
      <c r="AL226" s="93">
        <f t="shared" si="76"/>
        <v>9</v>
      </c>
      <c r="AM226" s="93">
        <f t="shared" si="77"/>
        <v>0.18</v>
      </c>
      <c r="AN226" s="93"/>
      <c r="AO226" s="93"/>
      <c r="AP226" s="93">
        <f t="shared" si="78"/>
        <v>0.18</v>
      </c>
      <c r="AQ226" s="93"/>
      <c r="AR226" s="93"/>
      <c r="AS226" s="22">
        <f t="shared" si="79"/>
        <v>0.18</v>
      </c>
      <c r="AT226" s="107"/>
      <c r="AU226" s="93"/>
      <c r="AV226" s="92"/>
      <c r="AW226" s="93"/>
      <c r="AX226" s="93">
        <f t="shared" si="80"/>
        <v>0</v>
      </c>
      <c r="AY226" s="92"/>
      <c r="AZ226" s="93"/>
      <c r="BA226" s="93"/>
      <c r="BB226" s="93"/>
      <c r="BC226" s="93">
        <f t="shared" si="81"/>
        <v>0</v>
      </c>
      <c r="BD226" s="93"/>
      <c r="BE226" s="93"/>
      <c r="BF226" s="93"/>
      <c r="BG226" s="93"/>
      <c r="BH226" s="93">
        <f t="shared" si="82"/>
        <v>0</v>
      </c>
      <c r="BI226" s="95"/>
      <c r="BJ226" s="95"/>
      <c r="BK226" s="95"/>
      <c r="BL226" s="118"/>
      <c r="BM226" s="93"/>
      <c r="BN226" s="93"/>
      <c r="BO226" s="93"/>
      <c r="BP226" s="93">
        <f t="shared" si="83"/>
        <v>0</v>
      </c>
      <c r="BQ226" s="93">
        <f t="shared" si="84"/>
        <v>0</v>
      </c>
      <c r="BR226" s="93">
        <f t="shared" si="85"/>
        <v>60.933459999999997</v>
      </c>
      <c r="BS226" s="93">
        <f t="shared" si="67"/>
        <v>49</v>
      </c>
      <c r="BT226" s="93">
        <f t="shared" si="68"/>
        <v>52</v>
      </c>
      <c r="BU226" s="93">
        <f t="shared" si="87"/>
        <v>197</v>
      </c>
    </row>
    <row r="227" spans="1:73" ht="14">
      <c r="A227" s="79" t="s">
        <v>768</v>
      </c>
      <c r="B227" s="79" t="s">
        <v>831</v>
      </c>
      <c r="C227" s="80" t="s">
        <v>832</v>
      </c>
      <c r="D227" s="81">
        <v>5.43</v>
      </c>
      <c r="E227" s="93" t="s">
        <v>108</v>
      </c>
      <c r="F227" s="93">
        <v>0.5</v>
      </c>
      <c r="G227" s="92"/>
      <c r="H227" s="93"/>
      <c r="I227" s="93"/>
      <c r="J227" s="93"/>
      <c r="K227" s="93"/>
      <c r="L227" s="93"/>
      <c r="M227" s="93"/>
      <c r="N227" s="93"/>
      <c r="O227" s="93">
        <f t="shared" si="86"/>
        <v>0.5</v>
      </c>
      <c r="P227" s="93">
        <f t="shared" si="72"/>
        <v>5.93</v>
      </c>
      <c r="Q227" s="99" t="s">
        <v>91</v>
      </c>
      <c r="R227" s="93">
        <v>2.8956499999999998</v>
      </c>
      <c r="S227" s="100">
        <f t="shared" si="73"/>
        <v>47.373899999999999</v>
      </c>
      <c r="T227" s="99">
        <v>69.5</v>
      </c>
      <c r="U227" s="105">
        <f t="shared" si="70"/>
        <v>3.4750000000000001</v>
      </c>
      <c r="V227" s="93"/>
      <c r="W227" s="93"/>
      <c r="X227" s="93">
        <f t="shared" si="74"/>
        <v>3.4750000000000001</v>
      </c>
      <c r="Y227" s="93"/>
      <c r="Z227" s="93"/>
      <c r="AA227" s="92">
        <v>0</v>
      </c>
      <c r="AB227" s="22">
        <f t="shared" si="71"/>
        <v>1</v>
      </c>
      <c r="AC227" s="93"/>
      <c r="AD227" s="93"/>
      <c r="AE227" s="93">
        <f t="shared" si="75"/>
        <v>1</v>
      </c>
      <c r="AF227" s="92">
        <v>4</v>
      </c>
      <c r="AG227" s="92">
        <v>23</v>
      </c>
      <c r="AH227" s="92">
        <v>0</v>
      </c>
      <c r="AI227" s="93">
        <f t="shared" si="88"/>
        <v>0.34782608695652201</v>
      </c>
      <c r="AJ227" s="93">
        <v>0</v>
      </c>
      <c r="AK227" s="93">
        <v>4.5</v>
      </c>
      <c r="AL227" s="93">
        <f t="shared" si="76"/>
        <v>4.5</v>
      </c>
      <c r="AM227" s="93">
        <f t="shared" si="77"/>
        <v>0.09</v>
      </c>
      <c r="AN227" s="93"/>
      <c r="AO227" s="93"/>
      <c r="AP227" s="93">
        <f t="shared" si="78"/>
        <v>0.09</v>
      </c>
      <c r="AQ227" s="93"/>
      <c r="AR227" s="93"/>
      <c r="AS227" s="22">
        <f t="shared" si="79"/>
        <v>0.43782608695652198</v>
      </c>
      <c r="AT227" s="107"/>
      <c r="AU227" s="93"/>
      <c r="AV227" s="92"/>
      <c r="AW227" s="93"/>
      <c r="AX227" s="93">
        <f t="shared" si="80"/>
        <v>0</v>
      </c>
      <c r="AY227" s="92"/>
      <c r="AZ227" s="93"/>
      <c r="BA227" s="93"/>
      <c r="BB227" s="93"/>
      <c r="BC227" s="93">
        <f t="shared" si="81"/>
        <v>0</v>
      </c>
      <c r="BD227" s="93"/>
      <c r="BE227" s="93"/>
      <c r="BF227" s="93"/>
      <c r="BG227" s="93"/>
      <c r="BH227" s="93">
        <f t="shared" si="82"/>
        <v>0</v>
      </c>
      <c r="BI227" s="95"/>
      <c r="BJ227" s="95"/>
      <c r="BK227" s="95"/>
      <c r="BL227" s="118"/>
      <c r="BM227" s="93"/>
      <c r="BN227" s="93"/>
      <c r="BO227" s="93"/>
      <c r="BP227" s="93">
        <f t="shared" si="83"/>
        <v>0</v>
      </c>
      <c r="BQ227" s="93">
        <f t="shared" si="84"/>
        <v>0</v>
      </c>
      <c r="BR227" s="93">
        <f t="shared" si="85"/>
        <v>58.216726086956498</v>
      </c>
      <c r="BS227" s="93">
        <f t="shared" si="67"/>
        <v>57</v>
      </c>
      <c r="BT227" s="93">
        <f t="shared" si="68"/>
        <v>72</v>
      </c>
      <c r="BU227" s="93">
        <f t="shared" si="87"/>
        <v>268</v>
      </c>
    </row>
    <row r="228" spans="1:73" ht="14">
      <c r="A228" s="79" t="s">
        <v>768</v>
      </c>
      <c r="B228" s="79" t="s">
        <v>833</v>
      </c>
      <c r="C228" s="80" t="s">
        <v>834</v>
      </c>
      <c r="D228" s="81">
        <v>5.3719999999999999</v>
      </c>
      <c r="E228" s="93" t="s">
        <v>108</v>
      </c>
      <c r="F228" s="93">
        <v>0.5</v>
      </c>
      <c r="G228" s="92"/>
      <c r="H228" s="93"/>
      <c r="I228" s="93"/>
      <c r="J228" s="93"/>
      <c r="K228" s="93"/>
      <c r="L228" s="93"/>
      <c r="M228" s="93"/>
      <c r="N228" s="93"/>
      <c r="O228" s="93">
        <f t="shared" si="86"/>
        <v>0.5</v>
      </c>
      <c r="P228" s="93">
        <f t="shared" si="72"/>
        <v>5.8719999999999999</v>
      </c>
      <c r="Q228" s="99" t="s">
        <v>91</v>
      </c>
      <c r="R228" s="93">
        <v>3.52319</v>
      </c>
      <c r="S228" s="100">
        <f t="shared" si="73"/>
        <v>51.139139999999998</v>
      </c>
      <c r="T228" s="99">
        <v>64</v>
      </c>
      <c r="U228" s="105">
        <f t="shared" si="70"/>
        <v>3.2</v>
      </c>
      <c r="V228" s="93"/>
      <c r="W228" s="93"/>
      <c r="X228" s="93">
        <f t="shared" si="74"/>
        <v>3.2</v>
      </c>
      <c r="Y228" s="93"/>
      <c r="Z228" s="93"/>
      <c r="AA228" s="92">
        <v>4.05</v>
      </c>
      <c r="AB228" s="22">
        <f t="shared" si="71"/>
        <v>1.81</v>
      </c>
      <c r="AC228" s="93"/>
      <c r="AD228" s="93"/>
      <c r="AE228" s="93">
        <f t="shared" si="75"/>
        <v>1.81</v>
      </c>
      <c r="AF228" s="92">
        <v>2</v>
      </c>
      <c r="AG228" s="92">
        <v>23</v>
      </c>
      <c r="AH228" s="92">
        <v>0</v>
      </c>
      <c r="AI228" s="93">
        <f t="shared" si="88"/>
        <v>0.173913043478261</v>
      </c>
      <c r="AJ228" s="93">
        <v>0</v>
      </c>
      <c r="AK228" s="93"/>
      <c r="AL228" s="93">
        <f t="shared" si="76"/>
        <v>0</v>
      </c>
      <c r="AM228" s="93">
        <f t="shared" si="77"/>
        <v>0</v>
      </c>
      <c r="AN228" s="93"/>
      <c r="AO228" s="93"/>
      <c r="AP228" s="93">
        <f t="shared" si="78"/>
        <v>0</v>
      </c>
      <c r="AQ228" s="93"/>
      <c r="AR228" s="93"/>
      <c r="AS228" s="22">
        <f t="shared" si="79"/>
        <v>0.173913043478261</v>
      </c>
      <c r="AT228" s="107"/>
      <c r="AU228" s="93"/>
      <c r="AV228" s="92"/>
      <c r="AW228" s="93"/>
      <c r="AX228" s="93">
        <f t="shared" si="80"/>
        <v>0</v>
      </c>
      <c r="AY228" s="92"/>
      <c r="AZ228" s="93"/>
      <c r="BA228" s="93"/>
      <c r="BB228" s="93"/>
      <c r="BC228" s="93">
        <f t="shared" si="81"/>
        <v>0</v>
      </c>
      <c r="BD228" s="93"/>
      <c r="BE228" s="93"/>
      <c r="BF228" s="93"/>
      <c r="BG228" s="93"/>
      <c r="BH228" s="93">
        <f t="shared" si="82"/>
        <v>0</v>
      </c>
      <c r="BI228" s="95"/>
      <c r="BJ228" s="95"/>
      <c r="BK228" s="95"/>
      <c r="BL228" s="118"/>
      <c r="BM228" s="93"/>
      <c r="BN228" s="93"/>
      <c r="BO228" s="93"/>
      <c r="BP228" s="93">
        <f t="shared" si="83"/>
        <v>0</v>
      </c>
      <c r="BQ228" s="93">
        <f t="shared" si="84"/>
        <v>0</v>
      </c>
      <c r="BR228" s="93">
        <f t="shared" si="85"/>
        <v>62.195053043478303</v>
      </c>
      <c r="BS228" s="93">
        <f t="shared" si="67"/>
        <v>21</v>
      </c>
      <c r="BT228" s="93">
        <f t="shared" si="68"/>
        <v>42</v>
      </c>
      <c r="BU228" s="93">
        <f t="shared" si="87"/>
        <v>169</v>
      </c>
    </row>
    <row r="229" spans="1:73" ht="14">
      <c r="A229" s="79" t="s">
        <v>768</v>
      </c>
      <c r="B229" s="79" t="s">
        <v>835</v>
      </c>
      <c r="C229" s="80" t="s">
        <v>836</v>
      </c>
      <c r="D229" s="81">
        <v>5.484</v>
      </c>
      <c r="E229" s="93" t="s">
        <v>108</v>
      </c>
      <c r="F229" s="93">
        <v>0.5</v>
      </c>
      <c r="G229" s="92"/>
      <c r="H229" s="93"/>
      <c r="I229" s="93"/>
      <c r="J229" s="93"/>
      <c r="K229" s="93"/>
      <c r="L229" s="93"/>
      <c r="M229" s="93"/>
      <c r="N229" s="93"/>
      <c r="O229" s="93">
        <f t="shared" si="86"/>
        <v>0.5</v>
      </c>
      <c r="P229" s="93">
        <f t="shared" si="72"/>
        <v>5.984</v>
      </c>
      <c r="Q229" s="99" t="s">
        <v>91</v>
      </c>
      <c r="R229" s="93">
        <v>2.5341499999999999</v>
      </c>
      <c r="S229" s="100">
        <f t="shared" si="73"/>
        <v>45.204900000000002</v>
      </c>
      <c r="T229" s="99">
        <v>73.5</v>
      </c>
      <c r="U229" s="105">
        <f t="shared" si="70"/>
        <v>3.6749999999999998</v>
      </c>
      <c r="V229" s="93"/>
      <c r="W229" s="93"/>
      <c r="X229" s="93">
        <f t="shared" si="74"/>
        <v>3.6749999999999998</v>
      </c>
      <c r="Y229" s="93"/>
      <c r="Z229" s="93"/>
      <c r="AA229" s="92">
        <v>0</v>
      </c>
      <c r="AB229" s="22">
        <f t="shared" si="71"/>
        <v>1</v>
      </c>
      <c r="AC229" s="93"/>
      <c r="AD229" s="93"/>
      <c r="AE229" s="93">
        <f t="shared" si="75"/>
        <v>1</v>
      </c>
      <c r="AF229" s="92">
        <v>7</v>
      </c>
      <c r="AG229" s="92">
        <v>22</v>
      </c>
      <c r="AH229" s="92">
        <v>0</v>
      </c>
      <c r="AI229" s="93">
        <f t="shared" si="88"/>
        <v>0.63636363636363602</v>
      </c>
      <c r="AJ229" s="93">
        <v>0</v>
      </c>
      <c r="AK229" s="93"/>
      <c r="AL229" s="93">
        <f t="shared" si="76"/>
        <v>0</v>
      </c>
      <c r="AM229" s="93">
        <f t="shared" si="77"/>
        <v>0</v>
      </c>
      <c r="AN229" s="93"/>
      <c r="AO229" s="93"/>
      <c r="AP229" s="93">
        <f t="shared" si="78"/>
        <v>0</v>
      </c>
      <c r="AQ229" s="93"/>
      <c r="AR229" s="93"/>
      <c r="AS229" s="22">
        <f t="shared" si="79"/>
        <v>0.63636363636363602</v>
      </c>
      <c r="AT229" s="107"/>
      <c r="AU229" s="93"/>
      <c r="AV229" s="92"/>
      <c r="AW229" s="93"/>
      <c r="AX229" s="93">
        <f t="shared" si="80"/>
        <v>0</v>
      </c>
      <c r="AY229" s="92"/>
      <c r="AZ229" s="93"/>
      <c r="BA229" s="93"/>
      <c r="BB229" s="93"/>
      <c r="BC229" s="93">
        <f t="shared" si="81"/>
        <v>0</v>
      </c>
      <c r="BD229" s="93"/>
      <c r="BE229" s="93"/>
      <c r="BF229" s="93"/>
      <c r="BG229" s="93"/>
      <c r="BH229" s="93">
        <f t="shared" si="82"/>
        <v>0</v>
      </c>
      <c r="BI229" s="95"/>
      <c r="BJ229" s="95"/>
      <c r="BK229" s="95"/>
      <c r="BL229" s="118"/>
      <c r="BM229" s="93"/>
      <c r="BN229" s="93"/>
      <c r="BO229" s="93"/>
      <c r="BP229" s="93">
        <f t="shared" si="83"/>
        <v>0</v>
      </c>
      <c r="BQ229" s="93">
        <f t="shared" si="84"/>
        <v>0</v>
      </c>
      <c r="BR229" s="93">
        <f t="shared" si="85"/>
        <v>56.500263636363599</v>
      </c>
      <c r="BS229" s="93">
        <f t="shared" si="67"/>
        <v>80</v>
      </c>
      <c r="BT229" s="93">
        <f t="shared" si="68"/>
        <v>86</v>
      </c>
      <c r="BU229" s="93">
        <f t="shared" si="87"/>
        <v>310</v>
      </c>
    </row>
    <row r="230" spans="1:73" ht="14">
      <c r="A230" s="82" t="s">
        <v>768</v>
      </c>
      <c r="B230" s="82" t="s">
        <v>837</v>
      </c>
      <c r="C230" s="80" t="s">
        <v>838</v>
      </c>
      <c r="D230" s="81">
        <v>5.51</v>
      </c>
      <c r="E230" s="93" t="s">
        <v>108</v>
      </c>
      <c r="F230" s="93">
        <v>0.5</v>
      </c>
      <c r="G230" s="92"/>
      <c r="H230" s="93"/>
      <c r="I230" s="93" t="s">
        <v>140</v>
      </c>
      <c r="J230" s="93">
        <v>0.2</v>
      </c>
      <c r="K230" s="93"/>
      <c r="L230" s="93"/>
      <c r="M230" s="93"/>
      <c r="N230" s="93"/>
      <c r="O230" s="93">
        <f t="shared" si="86"/>
        <v>0.7</v>
      </c>
      <c r="P230" s="93">
        <f t="shared" si="72"/>
        <v>6.21</v>
      </c>
      <c r="Q230" s="99" t="s">
        <v>91</v>
      </c>
      <c r="R230" s="93">
        <v>2.3173900000000001</v>
      </c>
      <c r="S230" s="100">
        <f t="shared" si="73"/>
        <v>43.904339999999998</v>
      </c>
      <c r="T230" s="99">
        <v>82.5</v>
      </c>
      <c r="U230" s="105">
        <f t="shared" si="70"/>
        <v>4.125</v>
      </c>
      <c r="V230" s="93"/>
      <c r="W230" s="93"/>
      <c r="X230" s="93">
        <f t="shared" si="74"/>
        <v>4.125</v>
      </c>
      <c r="Y230" s="93" t="s">
        <v>839</v>
      </c>
      <c r="Z230" s="93">
        <v>0.2</v>
      </c>
      <c r="AA230" s="92">
        <v>2.5</v>
      </c>
      <c r="AB230" s="22">
        <f t="shared" si="71"/>
        <v>1.5</v>
      </c>
      <c r="AC230" s="93"/>
      <c r="AD230" s="93"/>
      <c r="AE230" s="93">
        <f t="shared" si="75"/>
        <v>1.7</v>
      </c>
      <c r="AF230" s="92">
        <v>1</v>
      </c>
      <c r="AG230" s="92">
        <v>22</v>
      </c>
      <c r="AH230" s="92">
        <v>0</v>
      </c>
      <c r="AI230" s="93">
        <f t="shared" si="88"/>
        <v>9.0909090909090898E-2</v>
      </c>
      <c r="AJ230" s="93">
        <v>0</v>
      </c>
      <c r="AK230" s="93"/>
      <c r="AL230" s="93">
        <f t="shared" si="76"/>
        <v>0</v>
      </c>
      <c r="AM230" s="93">
        <f t="shared" si="77"/>
        <v>0</v>
      </c>
      <c r="AN230" s="93"/>
      <c r="AO230" s="93"/>
      <c r="AP230" s="93">
        <f t="shared" si="78"/>
        <v>0</v>
      </c>
      <c r="AQ230" s="93"/>
      <c r="AR230" s="93"/>
      <c r="AS230" s="22">
        <f t="shared" si="79"/>
        <v>9.0909090909090898E-2</v>
      </c>
      <c r="AT230" s="107"/>
      <c r="AU230" s="93"/>
      <c r="AV230" s="92"/>
      <c r="AW230" s="93"/>
      <c r="AX230" s="93">
        <f t="shared" si="80"/>
        <v>0</v>
      </c>
      <c r="AY230" s="92"/>
      <c r="AZ230" s="93"/>
      <c r="BA230" s="93"/>
      <c r="BB230" s="93"/>
      <c r="BC230" s="93">
        <f t="shared" si="81"/>
        <v>0</v>
      </c>
      <c r="BD230" s="93"/>
      <c r="BE230" s="93"/>
      <c r="BF230" s="93"/>
      <c r="BG230" s="93"/>
      <c r="BH230" s="93">
        <f t="shared" si="82"/>
        <v>0</v>
      </c>
      <c r="BI230" s="95"/>
      <c r="BJ230" s="95"/>
      <c r="BK230" s="95"/>
      <c r="BL230" s="118"/>
      <c r="BM230" s="93"/>
      <c r="BN230" s="93"/>
      <c r="BO230" s="93"/>
      <c r="BP230" s="93">
        <f t="shared" si="83"/>
        <v>0</v>
      </c>
      <c r="BQ230" s="93">
        <f t="shared" si="84"/>
        <v>0</v>
      </c>
      <c r="BR230" s="93">
        <f t="shared" si="85"/>
        <v>56.030249090909102</v>
      </c>
      <c r="BS230" s="93">
        <f t="shared" si="67"/>
        <v>87</v>
      </c>
      <c r="BT230" s="93">
        <f t="shared" si="68"/>
        <v>88</v>
      </c>
      <c r="BU230" s="93">
        <f t="shared" si="87"/>
        <v>325</v>
      </c>
    </row>
    <row r="231" spans="1:73" ht="14">
      <c r="A231" s="79" t="s">
        <v>768</v>
      </c>
      <c r="B231" s="79" t="s">
        <v>840</v>
      </c>
      <c r="C231" s="80" t="s">
        <v>841</v>
      </c>
      <c r="D231" s="81">
        <v>5.5629999999999997</v>
      </c>
      <c r="E231" s="93" t="s">
        <v>108</v>
      </c>
      <c r="F231" s="93">
        <v>0.5</v>
      </c>
      <c r="G231" s="92"/>
      <c r="H231" s="93"/>
      <c r="I231" s="93"/>
      <c r="J231" s="93"/>
      <c r="K231" s="93"/>
      <c r="L231" s="93"/>
      <c r="M231" s="93"/>
      <c r="N231" s="93"/>
      <c r="O231" s="93">
        <f t="shared" si="86"/>
        <v>0.5</v>
      </c>
      <c r="P231" s="93">
        <f t="shared" si="72"/>
        <v>6.0629999999999997</v>
      </c>
      <c r="Q231" s="99" t="s">
        <v>91</v>
      </c>
      <c r="R231" s="93">
        <v>1.89855</v>
      </c>
      <c r="S231" s="100">
        <f t="shared" si="73"/>
        <v>41.391300000000001</v>
      </c>
      <c r="T231" s="99">
        <v>66.5</v>
      </c>
      <c r="U231" s="105">
        <f t="shared" si="70"/>
        <v>3.3250000000000002</v>
      </c>
      <c r="V231" s="93"/>
      <c r="W231" s="93"/>
      <c r="X231" s="93">
        <f t="shared" si="74"/>
        <v>3.3250000000000002</v>
      </c>
      <c r="Y231" s="93"/>
      <c r="Z231" s="93"/>
      <c r="AA231" s="92">
        <v>3.9329999999999998</v>
      </c>
      <c r="AB231" s="22">
        <f t="shared" si="71"/>
        <v>1.7866</v>
      </c>
      <c r="AC231" s="93"/>
      <c r="AD231" s="93"/>
      <c r="AE231" s="93">
        <f t="shared" si="75"/>
        <v>1.7866</v>
      </c>
      <c r="AF231" s="92">
        <v>2</v>
      </c>
      <c r="AG231" s="92">
        <v>23</v>
      </c>
      <c r="AH231" s="92">
        <v>0</v>
      </c>
      <c r="AI231" s="93">
        <f t="shared" si="88"/>
        <v>0.173913043478261</v>
      </c>
      <c r="AJ231" s="93">
        <v>0</v>
      </c>
      <c r="AK231" s="93">
        <v>22</v>
      </c>
      <c r="AL231" s="93">
        <f t="shared" si="76"/>
        <v>22</v>
      </c>
      <c r="AM231" s="93">
        <f t="shared" si="77"/>
        <v>0.44</v>
      </c>
      <c r="AN231" s="93"/>
      <c r="AO231" s="93"/>
      <c r="AP231" s="93">
        <f t="shared" si="78"/>
        <v>0.44</v>
      </c>
      <c r="AQ231" s="93"/>
      <c r="AR231" s="93"/>
      <c r="AS231" s="22">
        <f t="shared" si="79"/>
        <v>0.61391304347826103</v>
      </c>
      <c r="AT231" s="107"/>
      <c r="AU231" s="93"/>
      <c r="AV231" s="92"/>
      <c r="AW231" s="93"/>
      <c r="AX231" s="93">
        <f t="shared" si="80"/>
        <v>0</v>
      </c>
      <c r="AY231" s="92"/>
      <c r="AZ231" s="93"/>
      <c r="BA231" s="93"/>
      <c r="BB231" s="93"/>
      <c r="BC231" s="93">
        <f t="shared" si="81"/>
        <v>0</v>
      </c>
      <c r="BD231" s="93"/>
      <c r="BE231" s="93"/>
      <c r="BF231" s="93"/>
      <c r="BG231" s="93"/>
      <c r="BH231" s="93">
        <f t="shared" si="82"/>
        <v>0</v>
      </c>
      <c r="BI231" s="95"/>
      <c r="BJ231" s="95"/>
      <c r="BK231" s="95"/>
      <c r="BL231" s="118"/>
      <c r="BM231" s="93"/>
      <c r="BN231" s="93"/>
      <c r="BO231" s="93"/>
      <c r="BP231" s="93">
        <f t="shared" si="83"/>
        <v>0</v>
      </c>
      <c r="BQ231" s="93">
        <f t="shared" si="84"/>
        <v>0</v>
      </c>
      <c r="BR231" s="93">
        <f t="shared" si="85"/>
        <v>53.179813043478298</v>
      </c>
      <c r="BS231" s="93">
        <f t="shared" si="67"/>
        <v>98</v>
      </c>
      <c r="BT231" s="93">
        <f t="shared" si="68"/>
        <v>99</v>
      </c>
      <c r="BU231" s="93">
        <f t="shared" si="87"/>
        <v>377</v>
      </c>
    </row>
    <row r="232" spans="1:73" ht="26">
      <c r="A232" s="82" t="s">
        <v>768</v>
      </c>
      <c r="B232" s="82" t="s">
        <v>842</v>
      </c>
      <c r="C232" s="80" t="s">
        <v>843</v>
      </c>
      <c r="D232" s="81">
        <v>5.7309999999999999</v>
      </c>
      <c r="E232" s="93" t="s">
        <v>108</v>
      </c>
      <c r="F232" s="93">
        <v>0.5</v>
      </c>
      <c r="G232" s="92"/>
      <c r="H232" s="93"/>
      <c r="I232" s="93"/>
      <c r="J232" s="93"/>
      <c r="K232" s="93"/>
      <c r="L232" s="93"/>
      <c r="M232" s="93"/>
      <c r="N232" s="93"/>
      <c r="O232" s="93">
        <f t="shared" si="86"/>
        <v>0.5</v>
      </c>
      <c r="P232" s="93">
        <f t="shared" si="72"/>
        <v>6.2309999999999999</v>
      </c>
      <c r="Q232" s="99" t="s">
        <v>91</v>
      </c>
      <c r="R232" s="93">
        <v>4.2434799999999999</v>
      </c>
      <c r="S232" s="100">
        <f t="shared" si="73"/>
        <v>55.460880000000003</v>
      </c>
      <c r="T232" s="99">
        <v>79.5</v>
      </c>
      <c r="U232" s="105">
        <f t="shared" si="70"/>
        <v>3.9750000000000001</v>
      </c>
      <c r="V232" s="93"/>
      <c r="W232" s="93"/>
      <c r="X232" s="93">
        <f t="shared" si="74"/>
        <v>3.9750000000000001</v>
      </c>
      <c r="Y232" s="93"/>
      <c r="Z232" s="93"/>
      <c r="AA232" s="92">
        <v>2.2000000000000002</v>
      </c>
      <c r="AB232" s="22">
        <f t="shared" si="71"/>
        <v>1.44</v>
      </c>
      <c r="AC232" s="93"/>
      <c r="AD232" s="93"/>
      <c r="AE232" s="93">
        <f t="shared" si="75"/>
        <v>1.44</v>
      </c>
      <c r="AF232" s="92">
        <v>2</v>
      </c>
      <c r="AG232" s="92">
        <v>23</v>
      </c>
      <c r="AH232" s="92">
        <v>0</v>
      </c>
      <c r="AI232" s="93">
        <f t="shared" si="88"/>
        <v>0.173913043478261</v>
      </c>
      <c r="AJ232" s="93">
        <v>0</v>
      </c>
      <c r="AK232" s="93">
        <v>20.5</v>
      </c>
      <c r="AL232" s="93">
        <f t="shared" si="76"/>
        <v>20.5</v>
      </c>
      <c r="AM232" s="93">
        <f t="shared" si="77"/>
        <v>0.41</v>
      </c>
      <c r="AN232" s="93" t="s">
        <v>844</v>
      </c>
      <c r="AO232" s="93">
        <v>0.5</v>
      </c>
      <c r="AP232" s="93">
        <f t="shared" si="78"/>
        <v>0.91</v>
      </c>
      <c r="AQ232" s="93" t="s">
        <v>845</v>
      </c>
      <c r="AR232" s="93">
        <v>0.5</v>
      </c>
      <c r="AS232" s="22">
        <f t="shared" si="79"/>
        <v>1.58391304347826</v>
      </c>
      <c r="AT232" s="107" t="s">
        <v>846</v>
      </c>
      <c r="AU232" s="93">
        <v>13</v>
      </c>
      <c r="AV232" s="92" t="s">
        <v>425</v>
      </c>
      <c r="AW232" s="93">
        <v>0.8</v>
      </c>
      <c r="AX232" s="93">
        <f t="shared" si="80"/>
        <v>13.8</v>
      </c>
      <c r="AY232" s="92"/>
      <c r="AZ232" s="93"/>
      <c r="BA232" s="95" t="s">
        <v>847</v>
      </c>
      <c r="BB232" s="111">
        <v>3.1</v>
      </c>
      <c r="BC232" s="93">
        <f t="shared" si="81"/>
        <v>16.899999999999999</v>
      </c>
      <c r="BD232" s="93"/>
      <c r="BE232" s="93"/>
      <c r="BF232" s="93"/>
      <c r="BG232" s="93"/>
      <c r="BH232" s="93">
        <f t="shared" si="82"/>
        <v>0</v>
      </c>
      <c r="BI232" s="95" t="s">
        <v>171</v>
      </c>
      <c r="BJ232" s="95" t="s">
        <v>171</v>
      </c>
      <c r="BK232" s="95">
        <v>1.5</v>
      </c>
      <c r="BL232" s="118" t="s">
        <v>245</v>
      </c>
      <c r="BM232" s="93">
        <v>0.25</v>
      </c>
      <c r="BN232" s="93"/>
      <c r="BO232" s="93"/>
      <c r="BP232" s="93">
        <f t="shared" si="83"/>
        <v>1.75</v>
      </c>
      <c r="BQ232" s="93">
        <f t="shared" si="84"/>
        <v>12</v>
      </c>
      <c r="BR232" s="93">
        <f t="shared" si="85"/>
        <v>80.690793043478294</v>
      </c>
      <c r="BS232" s="93">
        <f t="shared" si="67"/>
        <v>2</v>
      </c>
      <c r="BT232" s="93">
        <f t="shared" si="68"/>
        <v>4</v>
      </c>
      <c r="BU232" s="93">
        <f t="shared" si="87"/>
        <v>13</v>
      </c>
    </row>
    <row r="233" spans="1:73" ht="14">
      <c r="A233" s="7" t="s">
        <v>848</v>
      </c>
      <c r="B233" s="7" t="s">
        <v>849</v>
      </c>
      <c r="C233" s="8" t="s">
        <v>850</v>
      </c>
      <c r="D233" s="9">
        <v>5.4829999999999997</v>
      </c>
      <c r="E233" s="22" t="s">
        <v>468</v>
      </c>
      <c r="F233" s="22">
        <v>0.25</v>
      </c>
      <c r="G233" s="23"/>
      <c r="H233" s="22"/>
      <c r="I233" s="22"/>
      <c r="J233" s="22"/>
      <c r="K233" s="22"/>
      <c r="L233" s="22"/>
      <c r="M233" s="22"/>
      <c r="N233" s="22"/>
      <c r="O233" s="22">
        <f t="shared" si="86"/>
        <v>0.25</v>
      </c>
      <c r="P233" s="22">
        <f t="shared" si="72"/>
        <v>5.7329999999999997</v>
      </c>
      <c r="Q233" s="29" t="s">
        <v>91</v>
      </c>
      <c r="R233" s="22">
        <v>3.2739099999999999</v>
      </c>
      <c r="S233" s="30">
        <f t="shared" si="73"/>
        <v>49.643459999999997</v>
      </c>
      <c r="T233" s="29">
        <v>64.5</v>
      </c>
      <c r="U233" s="33">
        <f t="shared" si="70"/>
        <v>3.2250000000000001</v>
      </c>
      <c r="V233" s="22"/>
      <c r="W233" s="22"/>
      <c r="X233" s="22">
        <f t="shared" si="74"/>
        <v>3.2250000000000001</v>
      </c>
      <c r="Y233" s="22"/>
      <c r="Z233" s="22"/>
      <c r="AA233" s="23">
        <v>3.5</v>
      </c>
      <c r="AB233" s="22">
        <f t="shared" si="71"/>
        <v>1.7</v>
      </c>
      <c r="AC233" s="22"/>
      <c r="AD233" s="22"/>
      <c r="AE233" s="22">
        <f t="shared" si="75"/>
        <v>1.7</v>
      </c>
      <c r="AF233" s="23">
        <v>0</v>
      </c>
      <c r="AG233" s="23">
        <v>23</v>
      </c>
      <c r="AH233" s="23">
        <v>0</v>
      </c>
      <c r="AI233" s="22">
        <f t="shared" si="88"/>
        <v>0</v>
      </c>
      <c r="AJ233" s="22">
        <v>0</v>
      </c>
      <c r="AK233" s="22"/>
      <c r="AL233" s="22">
        <f t="shared" si="76"/>
        <v>0</v>
      </c>
      <c r="AM233" s="22">
        <f t="shared" si="77"/>
        <v>0</v>
      </c>
      <c r="AN233" s="22"/>
      <c r="AO233" s="22"/>
      <c r="AP233" s="22">
        <f t="shared" si="78"/>
        <v>0</v>
      </c>
      <c r="AQ233" s="22"/>
      <c r="AR233" s="22"/>
      <c r="AS233" s="22">
        <f t="shared" si="79"/>
        <v>0</v>
      </c>
      <c r="AT233" s="42"/>
      <c r="AU233" s="22"/>
      <c r="AV233" s="23"/>
      <c r="AW233" s="22"/>
      <c r="AX233" s="22">
        <f t="shared" si="80"/>
        <v>0</v>
      </c>
      <c r="AY233" s="23"/>
      <c r="AZ233" s="22"/>
      <c r="BA233" s="22"/>
      <c r="BB233" s="22"/>
      <c r="BC233" s="22">
        <f t="shared" si="81"/>
        <v>0</v>
      </c>
      <c r="BD233" s="22"/>
      <c r="BE233" s="22"/>
      <c r="BF233" s="22"/>
      <c r="BG233" s="22"/>
      <c r="BH233" s="22">
        <f t="shared" si="82"/>
        <v>0</v>
      </c>
      <c r="BI233" s="27"/>
      <c r="BJ233" s="27"/>
      <c r="BK233" s="27"/>
      <c r="BL233" s="46" t="s">
        <v>131</v>
      </c>
      <c r="BM233" s="22">
        <v>0.2</v>
      </c>
      <c r="BN233" s="22"/>
      <c r="BO233" s="22"/>
      <c r="BP233" s="22">
        <f t="shared" si="83"/>
        <v>0.2</v>
      </c>
      <c r="BQ233" s="22">
        <f t="shared" si="84"/>
        <v>0.2</v>
      </c>
      <c r="BR233" s="22">
        <f t="shared" si="85"/>
        <v>60.501460000000002</v>
      </c>
      <c r="BS233" s="22">
        <f t="shared" si="67"/>
        <v>37</v>
      </c>
      <c r="BT233" s="22">
        <f t="shared" si="68"/>
        <v>54</v>
      </c>
      <c r="BU233" s="22">
        <f t="shared" si="87"/>
        <v>201</v>
      </c>
    </row>
    <row r="234" spans="1:73" ht="14">
      <c r="A234" s="7" t="s">
        <v>848</v>
      </c>
      <c r="B234" s="7" t="s">
        <v>851</v>
      </c>
      <c r="C234" s="8" t="s">
        <v>852</v>
      </c>
      <c r="D234" s="9">
        <v>5.5780000000000003</v>
      </c>
      <c r="E234" s="22" t="s">
        <v>468</v>
      </c>
      <c r="F234" s="22">
        <v>0.25</v>
      </c>
      <c r="G234" s="23"/>
      <c r="H234" s="22"/>
      <c r="I234" s="22"/>
      <c r="J234" s="22"/>
      <c r="K234" s="22"/>
      <c r="L234" s="22"/>
      <c r="M234" s="22"/>
      <c r="N234" s="22"/>
      <c r="O234" s="22">
        <f t="shared" si="86"/>
        <v>0.25</v>
      </c>
      <c r="P234" s="22">
        <f t="shared" si="72"/>
        <v>5.8280000000000003</v>
      </c>
      <c r="Q234" s="29" t="s">
        <v>91</v>
      </c>
      <c r="R234" s="22">
        <v>3.4912999999999998</v>
      </c>
      <c r="S234" s="30">
        <f t="shared" si="73"/>
        <v>50.947800000000001</v>
      </c>
      <c r="T234" s="29">
        <v>65.5</v>
      </c>
      <c r="U234" s="33">
        <f t="shared" si="70"/>
        <v>3.2749999999999999</v>
      </c>
      <c r="V234" s="22"/>
      <c r="W234" s="22"/>
      <c r="X234" s="22">
        <f t="shared" si="74"/>
        <v>3.2749999999999999</v>
      </c>
      <c r="Y234" s="22"/>
      <c r="Z234" s="22"/>
      <c r="AA234" s="23">
        <v>0</v>
      </c>
      <c r="AB234" s="22">
        <f t="shared" si="71"/>
        <v>1</v>
      </c>
      <c r="AC234" s="22"/>
      <c r="AD234" s="22"/>
      <c r="AE234" s="22">
        <f t="shared" si="75"/>
        <v>1</v>
      </c>
      <c r="AF234" s="23">
        <v>22</v>
      </c>
      <c r="AG234" s="23">
        <v>23</v>
      </c>
      <c r="AH234" s="23">
        <v>0</v>
      </c>
      <c r="AI234" s="22">
        <f t="shared" si="88"/>
        <v>1.9130434782608701</v>
      </c>
      <c r="AJ234" s="22">
        <v>0</v>
      </c>
      <c r="AK234" s="22"/>
      <c r="AL234" s="22">
        <f t="shared" si="76"/>
        <v>0</v>
      </c>
      <c r="AM234" s="22">
        <f t="shared" si="77"/>
        <v>0</v>
      </c>
      <c r="AN234" s="22"/>
      <c r="AO234" s="22"/>
      <c r="AP234" s="22">
        <f t="shared" si="78"/>
        <v>0</v>
      </c>
      <c r="AQ234" s="22"/>
      <c r="AR234" s="22"/>
      <c r="AS234" s="22">
        <f t="shared" si="79"/>
        <v>1.9130434782608701</v>
      </c>
      <c r="AT234" s="42"/>
      <c r="AU234" s="22"/>
      <c r="AV234" s="23"/>
      <c r="AW234" s="22"/>
      <c r="AX234" s="22">
        <f t="shared" si="80"/>
        <v>0</v>
      </c>
      <c r="AY234" s="23" t="s">
        <v>853</v>
      </c>
      <c r="AZ234" s="22">
        <v>0.1</v>
      </c>
      <c r="BA234" s="22" t="s">
        <v>854</v>
      </c>
      <c r="BB234" s="22">
        <v>0.5</v>
      </c>
      <c r="BC234" s="22">
        <f t="shared" si="81"/>
        <v>0.6</v>
      </c>
      <c r="BD234" s="22"/>
      <c r="BE234" s="22"/>
      <c r="BF234" s="22"/>
      <c r="BG234" s="22"/>
      <c r="BH234" s="22">
        <f t="shared" si="82"/>
        <v>0</v>
      </c>
      <c r="BI234" s="27"/>
      <c r="BJ234" s="27"/>
      <c r="BK234" s="27"/>
      <c r="BL234" s="46"/>
      <c r="BM234" s="22"/>
      <c r="BN234" s="22"/>
      <c r="BO234" s="22"/>
      <c r="BP234" s="22">
        <f t="shared" si="83"/>
        <v>0</v>
      </c>
      <c r="BQ234" s="22">
        <f t="shared" si="84"/>
        <v>0.6</v>
      </c>
      <c r="BR234" s="22">
        <f t="shared" si="85"/>
        <v>63.5638434782609</v>
      </c>
      <c r="BS234" s="22">
        <f t="shared" si="67"/>
        <v>24</v>
      </c>
      <c r="BT234" s="22">
        <f t="shared" si="68"/>
        <v>35</v>
      </c>
      <c r="BU234" s="22">
        <f t="shared" si="87"/>
        <v>137</v>
      </c>
    </row>
    <row r="235" spans="1:73" ht="14">
      <c r="A235" s="122" t="s">
        <v>855</v>
      </c>
      <c r="B235" s="123" t="s">
        <v>856</v>
      </c>
      <c r="C235" s="8" t="s">
        <v>857</v>
      </c>
      <c r="D235" s="9">
        <v>5.5679999999999996</v>
      </c>
      <c r="E235" s="22" t="s">
        <v>468</v>
      </c>
      <c r="F235" s="22">
        <v>0.25</v>
      </c>
      <c r="G235" s="23"/>
      <c r="H235" s="22"/>
      <c r="I235" s="22"/>
      <c r="J235" s="22"/>
      <c r="K235" s="22"/>
      <c r="L235" s="22"/>
      <c r="M235" s="22"/>
      <c r="N235" s="22"/>
      <c r="O235" s="22">
        <f t="shared" si="86"/>
        <v>0.25</v>
      </c>
      <c r="P235" s="22">
        <f t="shared" si="72"/>
        <v>5.8179999999999996</v>
      </c>
      <c r="Q235" s="29" t="s">
        <v>91</v>
      </c>
      <c r="R235" s="22">
        <v>3.8029000000000002</v>
      </c>
      <c r="S235" s="30">
        <f t="shared" si="73"/>
        <v>52.817399999999999</v>
      </c>
      <c r="T235" s="29">
        <v>64</v>
      </c>
      <c r="U235" s="33">
        <f t="shared" si="70"/>
        <v>3.2</v>
      </c>
      <c r="V235" s="22"/>
      <c r="W235" s="22"/>
      <c r="X235" s="22">
        <f t="shared" si="74"/>
        <v>3.2</v>
      </c>
      <c r="Y235" s="22" t="s">
        <v>858</v>
      </c>
      <c r="Z235" s="22">
        <v>0.8</v>
      </c>
      <c r="AA235" s="23">
        <v>4.5</v>
      </c>
      <c r="AB235" s="22">
        <f t="shared" si="71"/>
        <v>1.9</v>
      </c>
      <c r="AC235" s="22"/>
      <c r="AD235" s="22"/>
      <c r="AE235" s="22">
        <f t="shared" si="75"/>
        <v>2.7</v>
      </c>
      <c r="AF235" s="23">
        <v>0</v>
      </c>
      <c r="AG235" s="23">
        <v>23</v>
      </c>
      <c r="AH235" s="23">
        <v>0</v>
      </c>
      <c r="AI235" s="22">
        <f t="shared" si="88"/>
        <v>0</v>
      </c>
      <c r="AJ235" s="22">
        <v>0</v>
      </c>
      <c r="AK235" s="22">
        <v>113.5</v>
      </c>
      <c r="AL235" s="22">
        <f t="shared" si="76"/>
        <v>113.5</v>
      </c>
      <c r="AM235" s="22">
        <f t="shared" si="77"/>
        <v>2</v>
      </c>
      <c r="AN235" s="22" t="s">
        <v>859</v>
      </c>
      <c r="AO235" s="22">
        <v>1</v>
      </c>
      <c r="AP235" s="22">
        <f t="shared" si="78"/>
        <v>3</v>
      </c>
      <c r="AQ235" s="22" t="s">
        <v>544</v>
      </c>
      <c r="AR235" s="22">
        <v>0.3</v>
      </c>
      <c r="AS235" s="22">
        <f t="shared" si="79"/>
        <v>3.3</v>
      </c>
      <c r="AT235" s="130" t="s">
        <v>860</v>
      </c>
      <c r="AU235" s="22">
        <v>2.8</v>
      </c>
      <c r="AV235" s="23"/>
      <c r="AW235" s="36"/>
      <c r="AX235" s="22">
        <f t="shared" si="80"/>
        <v>2.8</v>
      </c>
      <c r="AY235" s="23" t="s">
        <v>861</v>
      </c>
      <c r="AZ235" s="22">
        <v>0.2</v>
      </c>
      <c r="BA235" s="22"/>
      <c r="BB235" s="22"/>
      <c r="BC235" s="22">
        <f t="shared" si="81"/>
        <v>3</v>
      </c>
      <c r="BD235" s="22"/>
      <c r="BE235" s="22"/>
      <c r="BF235" s="22"/>
      <c r="BG235" s="22"/>
      <c r="BH235" s="22">
        <f t="shared" si="82"/>
        <v>0</v>
      </c>
      <c r="BI235" s="27"/>
      <c r="BJ235" s="27"/>
      <c r="BK235" s="27"/>
      <c r="BL235" s="46" t="s">
        <v>131</v>
      </c>
      <c r="BM235" s="22">
        <v>0.2</v>
      </c>
      <c r="BN235" s="22"/>
      <c r="BO235" s="22"/>
      <c r="BP235" s="22">
        <f t="shared" si="83"/>
        <v>0.2</v>
      </c>
      <c r="BQ235" s="22">
        <f t="shared" si="84"/>
        <v>3.2</v>
      </c>
      <c r="BR235" s="22">
        <f t="shared" si="85"/>
        <v>71.035399999999996</v>
      </c>
      <c r="BS235" s="22">
        <f t="shared" si="67"/>
        <v>12</v>
      </c>
      <c r="BT235" s="22">
        <f t="shared" si="68"/>
        <v>14</v>
      </c>
      <c r="BU235" s="22">
        <f t="shared" si="87"/>
        <v>57</v>
      </c>
    </row>
    <row r="236" spans="1:73" ht="14">
      <c r="A236" s="7" t="s">
        <v>848</v>
      </c>
      <c r="B236" s="7" t="s">
        <v>862</v>
      </c>
      <c r="C236" s="8" t="s">
        <v>863</v>
      </c>
      <c r="D236" s="9">
        <v>5.4829999999999997</v>
      </c>
      <c r="E236" s="22" t="s">
        <v>468</v>
      </c>
      <c r="F236" s="22">
        <v>0.25</v>
      </c>
      <c r="G236" s="23"/>
      <c r="H236" s="22"/>
      <c r="I236" s="22"/>
      <c r="J236" s="22"/>
      <c r="K236" s="22"/>
      <c r="L236" s="22"/>
      <c r="M236" s="22"/>
      <c r="N236" s="22"/>
      <c r="O236" s="22">
        <f t="shared" si="86"/>
        <v>0.25</v>
      </c>
      <c r="P236" s="22">
        <f t="shared" si="72"/>
        <v>5.7329999999999997</v>
      </c>
      <c r="Q236" s="29" t="s">
        <v>91</v>
      </c>
      <c r="R236" s="22">
        <v>2.7623199999999999</v>
      </c>
      <c r="S236" s="30">
        <f t="shared" si="73"/>
        <v>46.573920000000001</v>
      </c>
      <c r="T236" s="29">
        <v>58.5</v>
      </c>
      <c r="U236" s="33">
        <f t="shared" si="70"/>
        <v>2.9249999999999998</v>
      </c>
      <c r="V236" s="22"/>
      <c r="W236" s="22"/>
      <c r="X236" s="22">
        <f t="shared" si="74"/>
        <v>2.9249999999999998</v>
      </c>
      <c r="Y236" s="22"/>
      <c r="Z236" s="22"/>
      <c r="AA236" s="23">
        <v>3</v>
      </c>
      <c r="AB236" s="22">
        <f t="shared" si="71"/>
        <v>1.6</v>
      </c>
      <c r="AC236" s="22"/>
      <c r="AD236" s="22"/>
      <c r="AE236" s="22">
        <f t="shared" si="75"/>
        <v>1.6</v>
      </c>
      <c r="AF236" s="23">
        <v>8</v>
      </c>
      <c r="AG236" s="23">
        <v>23</v>
      </c>
      <c r="AH236" s="23">
        <v>0</v>
      </c>
      <c r="AI236" s="22">
        <f t="shared" si="88"/>
        <v>0.69565217391304301</v>
      </c>
      <c r="AJ236" s="22">
        <v>0</v>
      </c>
      <c r="AK236" s="22">
        <v>4</v>
      </c>
      <c r="AL236" s="22">
        <f t="shared" si="76"/>
        <v>4</v>
      </c>
      <c r="AM236" s="22">
        <f t="shared" si="77"/>
        <v>0.08</v>
      </c>
      <c r="AN236" s="22"/>
      <c r="AO236" s="22"/>
      <c r="AP236" s="22">
        <f t="shared" si="78"/>
        <v>0.08</v>
      </c>
      <c r="AQ236" s="22"/>
      <c r="AR236" s="22"/>
      <c r="AS236" s="22">
        <f t="shared" si="79"/>
        <v>0.77565217391304297</v>
      </c>
      <c r="AT236" s="42"/>
      <c r="AU236" s="22"/>
      <c r="AV236" s="23"/>
      <c r="AW236" s="22"/>
      <c r="AX236" s="22">
        <f t="shared" si="80"/>
        <v>0</v>
      </c>
      <c r="AY236" s="23"/>
      <c r="AZ236" s="22"/>
      <c r="BA236" s="22"/>
      <c r="BB236" s="22"/>
      <c r="BC236" s="22">
        <f t="shared" si="81"/>
        <v>0</v>
      </c>
      <c r="BD236" s="22"/>
      <c r="BE236" s="22"/>
      <c r="BF236" s="22"/>
      <c r="BG236" s="22"/>
      <c r="BH236" s="22">
        <f t="shared" si="82"/>
        <v>0</v>
      </c>
      <c r="BI236" s="27"/>
      <c r="BJ236" s="27"/>
      <c r="BK236" s="27"/>
      <c r="BL236" s="46"/>
      <c r="BM236" s="22"/>
      <c r="BN236" s="22"/>
      <c r="BO236" s="22"/>
      <c r="BP236" s="22">
        <f t="shared" si="83"/>
        <v>0</v>
      </c>
      <c r="BQ236" s="22">
        <f t="shared" si="84"/>
        <v>0</v>
      </c>
      <c r="BR236" s="22">
        <f t="shared" si="85"/>
        <v>57.607572173912999</v>
      </c>
      <c r="BS236" s="22">
        <f t="shared" si="67"/>
        <v>66</v>
      </c>
      <c r="BT236" s="22">
        <f t="shared" si="68"/>
        <v>76</v>
      </c>
      <c r="BU236" s="22">
        <f t="shared" si="87"/>
        <v>283</v>
      </c>
    </row>
    <row r="237" spans="1:73" ht="14">
      <c r="A237" s="7" t="s">
        <v>848</v>
      </c>
      <c r="B237" s="7" t="s">
        <v>864</v>
      </c>
      <c r="C237" s="8" t="s">
        <v>865</v>
      </c>
      <c r="D237" s="9">
        <v>5.6749999999999998</v>
      </c>
      <c r="E237" s="22" t="s">
        <v>468</v>
      </c>
      <c r="F237" s="22">
        <v>0.25</v>
      </c>
      <c r="G237" s="23"/>
      <c r="H237" s="22"/>
      <c r="I237" s="22"/>
      <c r="J237" s="22"/>
      <c r="K237" s="22"/>
      <c r="L237" s="22"/>
      <c r="M237" s="22"/>
      <c r="N237" s="22"/>
      <c r="O237" s="22">
        <f t="shared" si="86"/>
        <v>0.25</v>
      </c>
      <c r="P237" s="22">
        <f t="shared" si="72"/>
        <v>5.9249999999999998</v>
      </c>
      <c r="Q237" s="29" t="s">
        <v>91</v>
      </c>
      <c r="R237" s="22">
        <v>3.1347800000000001</v>
      </c>
      <c r="S237" s="30">
        <f t="shared" si="73"/>
        <v>48.808680000000003</v>
      </c>
      <c r="T237" s="29">
        <v>76</v>
      </c>
      <c r="U237" s="33">
        <f t="shared" si="70"/>
        <v>3.8</v>
      </c>
      <c r="V237" s="22"/>
      <c r="W237" s="22"/>
      <c r="X237" s="22">
        <f t="shared" si="74"/>
        <v>3.8</v>
      </c>
      <c r="Y237" s="22"/>
      <c r="Z237" s="22"/>
      <c r="AA237" s="23">
        <v>0</v>
      </c>
      <c r="AB237" s="22">
        <f t="shared" si="71"/>
        <v>1</v>
      </c>
      <c r="AC237" s="22"/>
      <c r="AD237" s="22"/>
      <c r="AE237" s="22">
        <f t="shared" si="75"/>
        <v>1</v>
      </c>
      <c r="AF237" s="23">
        <v>8</v>
      </c>
      <c r="AG237" s="23">
        <v>23</v>
      </c>
      <c r="AH237" s="23">
        <v>0</v>
      </c>
      <c r="AI237" s="22">
        <f t="shared" si="88"/>
        <v>0.69565217391304301</v>
      </c>
      <c r="AJ237" s="22">
        <v>0</v>
      </c>
      <c r="AK237" s="22"/>
      <c r="AL237" s="22">
        <f t="shared" si="76"/>
        <v>0</v>
      </c>
      <c r="AM237" s="22">
        <f t="shared" si="77"/>
        <v>0</v>
      </c>
      <c r="AN237" s="22"/>
      <c r="AO237" s="22"/>
      <c r="AP237" s="22">
        <f t="shared" si="78"/>
        <v>0</v>
      </c>
      <c r="AQ237" s="22"/>
      <c r="AR237" s="22"/>
      <c r="AS237" s="22">
        <f t="shared" si="79"/>
        <v>0.69565217391304301</v>
      </c>
      <c r="AT237" s="42"/>
      <c r="AU237" s="22"/>
      <c r="AV237" s="23"/>
      <c r="AW237" s="22"/>
      <c r="AX237" s="22">
        <f t="shared" si="80"/>
        <v>0</v>
      </c>
      <c r="AY237" s="23"/>
      <c r="AZ237" s="22"/>
      <c r="BA237" s="22"/>
      <c r="BB237" s="22"/>
      <c r="BC237" s="22">
        <f t="shared" si="81"/>
        <v>0</v>
      </c>
      <c r="BD237" s="22"/>
      <c r="BE237" s="22"/>
      <c r="BF237" s="22"/>
      <c r="BG237" s="22"/>
      <c r="BH237" s="22">
        <f t="shared" si="82"/>
        <v>0</v>
      </c>
      <c r="BI237" s="27"/>
      <c r="BJ237" s="27"/>
      <c r="BK237" s="27"/>
      <c r="BL237" s="46"/>
      <c r="BM237" s="22"/>
      <c r="BN237" s="22"/>
      <c r="BO237" s="22"/>
      <c r="BP237" s="22">
        <f t="shared" si="83"/>
        <v>0</v>
      </c>
      <c r="BQ237" s="22">
        <f t="shared" si="84"/>
        <v>0</v>
      </c>
      <c r="BR237" s="22">
        <f t="shared" si="85"/>
        <v>60.229332173913001</v>
      </c>
      <c r="BS237" s="22">
        <f t="shared" ref="BS237:BS290" si="89">RANK(R237,R$173:R$290)</f>
        <v>45</v>
      </c>
      <c r="BT237" s="22">
        <f t="shared" ref="BT237:BT290" si="90">RANK(BR237,BR$173:BR$290)</f>
        <v>57</v>
      </c>
      <c r="BU237" s="22">
        <f t="shared" si="87"/>
        <v>208</v>
      </c>
    </row>
    <row r="238" spans="1:73" ht="14">
      <c r="A238" s="122" t="s">
        <v>855</v>
      </c>
      <c r="B238" s="123" t="s">
        <v>866</v>
      </c>
      <c r="C238" s="8" t="s">
        <v>867</v>
      </c>
      <c r="D238" s="9">
        <v>5.8780000000000001</v>
      </c>
      <c r="E238" s="22" t="s">
        <v>468</v>
      </c>
      <c r="F238" s="22">
        <v>0.25</v>
      </c>
      <c r="G238" s="23"/>
      <c r="H238" s="22"/>
      <c r="I238" s="22"/>
      <c r="J238" s="22"/>
      <c r="K238" s="22"/>
      <c r="L238" s="22"/>
      <c r="M238" s="22"/>
      <c r="N238" s="22"/>
      <c r="O238" s="22">
        <f t="shared" si="86"/>
        <v>0.25</v>
      </c>
      <c r="P238" s="22">
        <f t="shared" si="72"/>
        <v>6.1280000000000001</v>
      </c>
      <c r="Q238" s="29" t="s">
        <v>91</v>
      </c>
      <c r="R238" s="22">
        <v>2.9476900000000001</v>
      </c>
      <c r="S238" s="30">
        <f t="shared" si="73"/>
        <v>47.686140000000002</v>
      </c>
      <c r="T238" s="29">
        <v>77.5</v>
      </c>
      <c r="U238" s="33">
        <f t="shared" si="70"/>
        <v>3.875</v>
      </c>
      <c r="V238" s="22"/>
      <c r="W238" s="22"/>
      <c r="X238" s="22">
        <f t="shared" si="74"/>
        <v>3.875</v>
      </c>
      <c r="Y238" s="22"/>
      <c r="Z238" s="22"/>
      <c r="AA238" s="23">
        <v>0</v>
      </c>
      <c r="AB238" s="22">
        <f t="shared" si="71"/>
        <v>1</v>
      </c>
      <c r="AC238" s="22"/>
      <c r="AD238" s="22"/>
      <c r="AE238" s="22">
        <f t="shared" si="75"/>
        <v>1</v>
      </c>
      <c r="AF238" s="23">
        <v>22</v>
      </c>
      <c r="AG238" s="23">
        <v>23</v>
      </c>
      <c r="AH238" s="23">
        <v>0</v>
      </c>
      <c r="AI238" s="22">
        <f t="shared" si="88"/>
        <v>1.9130434782608701</v>
      </c>
      <c r="AJ238" s="22">
        <v>0</v>
      </c>
      <c r="AK238" s="22"/>
      <c r="AL238" s="22">
        <f t="shared" si="76"/>
        <v>0</v>
      </c>
      <c r="AM238" s="22">
        <f t="shared" si="77"/>
        <v>0</v>
      </c>
      <c r="AN238" s="22"/>
      <c r="AO238" s="22"/>
      <c r="AP238" s="22">
        <f t="shared" si="78"/>
        <v>0</v>
      </c>
      <c r="AQ238" s="22"/>
      <c r="AR238" s="22"/>
      <c r="AS238" s="22">
        <f t="shared" si="79"/>
        <v>1.9130434782608701</v>
      </c>
      <c r="AT238" s="42"/>
      <c r="AU238" s="22"/>
      <c r="AV238" s="23"/>
      <c r="AW238" s="22"/>
      <c r="AX238" s="22">
        <f t="shared" si="80"/>
        <v>0</v>
      </c>
      <c r="AY238" s="23"/>
      <c r="AZ238" s="22"/>
      <c r="BA238" s="22"/>
      <c r="BB238" s="22"/>
      <c r="BC238" s="22">
        <f t="shared" si="81"/>
        <v>0</v>
      </c>
      <c r="BD238" s="22"/>
      <c r="BE238" s="22"/>
      <c r="BF238" s="22"/>
      <c r="BG238" s="22"/>
      <c r="BH238" s="22">
        <f t="shared" si="82"/>
        <v>0</v>
      </c>
      <c r="BI238" s="27" t="s">
        <v>868</v>
      </c>
      <c r="BJ238" s="27" t="s">
        <v>868</v>
      </c>
      <c r="BK238" s="27">
        <v>2.4</v>
      </c>
      <c r="BL238" s="46"/>
      <c r="BM238" s="22"/>
      <c r="BN238" s="22"/>
      <c r="BO238" s="22"/>
      <c r="BP238" s="22">
        <f t="shared" si="83"/>
        <v>2.4</v>
      </c>
      <c r="BQ238" s="22">
        <f t="shared" si="84"/>
        <v>2.4</v>
      </c>
      <c r="BR238" s="22">
        <f t="shared" si="85"/>
        <v>63.002183478260903</v>
      </c>
      <c r="BS238" s="22">
        <f t="shared" si="89"/>
        <v>54</v>
      </c>
      <c r="BT238" s="22">
        <f t="shared" si="90"/>
        <v>38</v>
      </c>
      <c r="BU238" s="22">
        <f t="shared" si="87"/>
        <v>152</v>
      </c>
    </row>
    <row r="239" spans="1:73" ht="14">
      <c r="A239" s="7" t="s">
        <v>848</v>
      </c>
      <c r="B239" s="7" t="s">
        <v>869</v>
      </c>
      <c r="C239" s="8" t="s">
        <v>870</v>
      </c>
      <c r="D239" s="9">
        <v>5.4790000000000001</v>
      </c>
      <c r="E239" s="22" t="s">
        <v>468</v>
      </c>
      <c r="F239" s="22">
        <v>0.25</v>
      </c>
      <c r="G239" s="23"/>
      <c r="H239" s="22"/>
      <c r="I239" s="22"/>
      <c r="J239" s="22"/>
      <c r="K239" s="22"/>
      <c r="L239" s="22"/>
      <c r="M239" s="22"/>
      <c r="N239" s="22"/>
      <c r="O239" s="22">
        <f t="shared" si="86"/>
        <v>0.25</v>
      </c>
      <c r="P239" s="22">
        <f t="shared" si="72"/>
        <v>5.7290000000000001</v>
      </c>
      <c r="Q239" s="29" t="s">
        <v>91</v>
      </c>
      <c r="R239" s="22">
        <v>1.6068499999999999</v>
      </c>
      <c r="S239" s="30">
        <f t="shared" si="73"/>
        <v>39.641100000000002</v>
      </c>
      <c r="T239" s="29">
        <v>62.5</v>
      </c>
      <c r="U239" s="33">
        <f t="shared" si="70"/>
        <v>3.125</v>
      </c>
      <c r="V239" s="22"/>
      <c r="W239" s="22"/>
      <c r="X239" s="22">
        <f t="shared" si="74"/>
        <v>3.125</v>
      </c>
      <c r="Y239" s="22"/>
      <c r="Z239" s="22"/>
      <c r="AA239" s="23">
        <v>0</v>
      </c>
      <c r="AB239" s="22">
        <f t="shared" si="71"/>
        <v>1</v>
      </c>
      <c r="AC239" s="22"/>
      <c r="AD239" s="22"/>
      <c r="AE239" s="22">
        <f t="shared" si="75"/>
        <v>1</v>
      </c>
      <c r="AF239" s="23">
        <v>22</v>
      </c>
      <c r="AG239" s="23">
        <v>23</v>
      </c>
      <c r="AH239" s="23">
        <v>0</v>
      </c>
      <c r="AI239" s="22">
        <f t="shared" si="88"/>
        <v>1.9130434782608701</v>
      </c>
      <c r="AJ239" s="22">
        <v>0</v>
      </c>
      <c r="AK239" s="22"/>
      <c r="AL239" s="22">
        <f t="shared" si="76"/>
        <v>0</v>
      </c>
      <c r="AM239" s="22">
        <f t="shared" si="77"/>
        <v>0</v>
      </c>
      <c r="AN239" s="22"/>
      <c r="AO239" s="22"/>
      <c r="AP239" s="22">
        <f t="shared" si="78"/>
        <v>0</v>
      </c>
      <c r="AQ239" s="22"/>
      <c r="AR239" s="22"/>
      <c r="AS239" s="22">
        <f t="shared" si="79"/>
        <v>1.9130434782608701</v>
      </c>
      <c r="AT239" s="42"/>
      <c r="AU239" s="22"/>
      <c r="AV239" s="23"/>
      <c r="AW239" s="22"/>
      <c r="AX239" s="22">
        <f t="shared" si="80"/>
        <v>0</v>
      </c>
      <c r="AY239" s="23"/>
      <c r="AZ239" s="22"/>
      <c r="BA239" s="22"/>
      <c r="BB239" s="22"/>
      <c r="BC239" s="22">
        <f t="shared" si="81"/>
        <v>0</v>
      </c>
      <c r="BD239" s="22"/>
      <c r="BE239" s="22"/>
      <c r="BF239" s="22"/>
      <c r="BG239" s="22"/>
      <c r="BH239" s="22">
        <f t="shared" si="82"/>
        <v>0</v>
      </c>
      <c r="BI239" s="27"/>
      <c r="BJ239" s="27"/>
      <c r="BK239" s="27"/>
      <c r="BL239" s="46"/>
      <c r="BM239" s="22"/>
      <c r="BN239" s="22"/>
      <c r="BO239" s="22"/>
      <c r="BP239" s="22">
        <f t="shared" si="83"/>
        <v>0</v>
      </c>
      <c r="BQ239" s="22">
        <f t="shared" si="84"/>
        <v>0</v>
      </c>
      <c r="BR239" s="22">
        <f t="shared" si="85"/>
        <v>51.408143478260897</v>
      </c>
      <c r="BS239" s="22">
        <f t="shared" si="89"/>
        <v>108</v>
      </c>
      <c r="BT239" s="22">
        <f t="shared" si="90"/>
        <v>105</v>
      </c>
      <c r="BU239" s="22">
        <f t="shared" si="87"/>
        <v>397</v>
      </c>
    </row>
    <row r="240" spans="1:73" ht="14">
      <c r="A240" s="7" t="s">
        <v>848</v>
      </c>
      <c r="B240" s="7" t="s">
        <v>871</v>
      </c>
      <c r="C240" s="8" t="s">
        <v>872</v>
      </c>
      <c r="D240" s="9">
        <v>5.6449999999999996</v>
      </c>
      <c r="E240" s="22" t="s">
        <v>468</v>
      </c>
      <c r="F240" s="22">
        <v>0.25</v>
      </c>
      <c r="G240" s="23"/>
      <c r="H240" s="22"/>
      <c r="I240" s="22" t="s">
        <v>140</v>
      </c>
      <c r="J240" s="22">
        <v>0.2</v>
      </c>
      <c r="K240" s="22"/>
      <c r="L240" s="22"/>
      <c r="M240" s="22"/>
      <c r="N240" s="22"/>
      <c r="O240" s="22">
        <f t="shared" si="86"/>
        <v>0.45</v>
      </c>
      <c r="P240" s="22">
        <f t="shared" si="72"/>
        <v>6.0949999999999998</v>
      </c>
      <c r="Q240" s="29" t="s">
        <v>91</v>
      </c>
      <c r="R240" s="22">
        <v>3.02319</v>
      </c>
      <c r="S240" s="30">
        <f t="shared" si="73"/>
        <v>48.139139999999998</v>
      </c>
      <c r="T240" s="29">
        <v>74.5</v>
      </c>
      <c r="U240" s="33">
        <f t="shared" si="70"/>
        <v>3.7250000000000001</v>
      </c>
      <c r="V240" s="22"/>
      <c r="W240" s="22"/>
      <c r="X240" s="22">
        <f t="shared" si="74"/>
        <v>3.7250000000000001</v>
      </c>
      <c r="Y240" s="22"/>
      <c r="Z240" s="22"/>
      <c r="AA240" s="23">
        <v>3.9</v>
      </c>
      <c r="AB240" s="22">
        <f t="shared" si="71"/>
        <v>1.78</v>
      </c>
      <c r="AC240" s="22"/>
      <c r="AD240" s="22"/>
      <c r="AE240" s="22">
        <f t="shared" si="75"/>
        <v>1.78</v>
      </c>
      <c r="AF240" s="23">
        <v>1</v>
      </c>
      <c r="AG240" s="23">
        <v>23</v>
      </c>
      <c r="AH240" s="23">
        <v>0</v>
      </c>
      <c r="AI240" s="22">
        <f t="shared" si="88"/>
        <v>8.6956521739130405E-2</v>
      </c>
      <c r="AJ240" s="22">
        <v>0</v>
      </c>
      <c r="AK240" s="22"/>
      <c r="AL240" s="22">
        <f t="shared" si="76"/>
        <v>0</v>
      </c>
      <c r="AM240" s="22">
        <f t="shared" si="77"/>
        <v>0</v>
      </c>
      <c r="AN240" s="22"/>
      <c r="AO240" s="22"/>
      <c r="AP240" s="22">
        <f t="shared" si="78"/>
        <v>0</v>
      </c>
      <c r="AQ240" s="22"/>
      <c r="AR240" s="22"/>
      <c r="AS240" s="22">
        <f t="shared" si="79"/>
        <v>8.6956521739130405E-2</v>
      </c>
      <c r="AT240" s="42"/>
      <c r="AU240" s="22"/>
      <c r="AV240" s="23"/>
      <c r="AW240" s="22"/>
      <c r="AX240" s="22">
        <f t="shared" si="80"/>
        <v>0</v>
      </c>
      <c r="AY240" s="23"/>
      <c r="AZ240" s="22"/>
      <c r="BA240" s="22"/>
      <c r="BB240" s="22"/>
      <c r="BC240" s="22">
        <f t="shared" si="81"/>
        <v>0</v>
      </c>
      <c r="BD240" s="22"/>
      <c r="BE240" s="22"/>
      <c r="BF240" s="22"/>
      <c r="BG240" s="22"/>
      <c r="BH240" s="22">
        <f t="shared" si="82"/>
        <v>0</v>
      </c>
      <c r="BI240" s="27" t="s">
        <v>256</v>
      </c>
      <c r="BJ240" s="27" t="s">
        <v>256</v>
      </c>
      <c r="BK240" s="27">
        <v>2.5</v>
      </c>
      <c r="BL240" s="46"/>
      <c r="BM240" s="22"/>
      <c r="BN240" s="22"/>
      <c r="BO240" s="22"/>
      <c r="BP240" s="22">
        <f t="shared" si="83"/>
        <v>2.5</v>
      </c>
      <c r="BQ240" s="22">
        <f t="shared" si="84"/>
        <v>2.5</v>
      </c>
      <c r="BR240" s="22">
        <f t="shared" si="85"/>
        <v>62.326096521739103</v>
      </c>
      <c r="BS240" s="22">
        <f t="shared" si="89"/>
        <v>50</v>
      </c>
      <c r="BT240" s="22">
        <f t="shared" si="90"/>
        <v>41</v>
      </c>
      <c r="BU240" s="22">
        <f t="shared" si="87"/>
        <v>165</v>
      </c>
    </row>
    <row r="241" spans="1:73" ht="14">
      <c r="A241" s="7" t="s">
        <v>848</v>
      </c>
      <c r="B241" s="7" t="s">
        <v>873</v>
      </c>
      <c r="C241" s="8" t="s">
        <v>874</v>
      </c>
      <c r="D241" s="9">
        <v>5.5190000000000001</v>
      </c>
      <c r="E241" s="22" t="s">
        <v>468</v>
      </c>
      <c r="F241" s="22">
        <v>0.25</v>
      </c>
      <c r="G241" s="23"/>
      <c r="H241" s="22"/>
      <c r="I241" s="22"/>
      <c r="J241" s="22"/>
      <c r="K241" s="22"/>
      <c r="L241" s="22"/>
      <c r="M241" s="22"/>
      <c r="N241" s="22"/>
      <c r="O241" s="22">
        <f t="shared" si="86"/>
        <v>0.25</v>
      </c>
      <c r="P241" s="22">
        <f t="shared" si="72"/>
        <v>5.7690000000000001</v>
      </c>
      <c r="Q241" s="29" t="s">
        <v>91</v>
      </c>
      <c r="R241" s="22">
        <v>3.25217</v>
      </c>
      <c r="S241" s="30">
        <f t="shared" si="73"/>
        <v>49.513019999999997</v>
      </c>
      <c r="T241" s="29">
        <v>65.5</v>
      </c>
      <c r="U241" s="33">
        <f t="shared" si="70"/>
        <v>3.2749999999999999</v>
      </c>
      <c r="V241" s="22"/>
      <c r="W241" s="22"/>
      <c r="X241" s="22">
        <f t="shared" si="74"/>
        <v>3.2749999999999999</v>
      </c>
      <c r="Y241" s="22"/>
      <c r="Z241" s="22"/>
      <c r="AA241" s="23">
        <v>4.5</v>
      </c>
      <c r="AB241" s="22">
        <f t="shared" si="71"/>
        <v>1.9</v>
      </c>
      <c r="AC241" s="22"/>
      <c r="AD241" s="22"/>
      <c r="AE241" s="22">
        <f t="shared" si="75"/>
        <v>1.9</v>
      </c>
      <c r="AF241" s="23">
        <v>7</v>
      </c>
      <c r="AG241" s="23">
        <v>23</v>
      </c>
      <c r="AH241" s="23">
        <v>0</v>
      </c>
      <c r="AI241" s="22">
        <f t="shared" si="88"/>
        <v>0.60869565217391297</v>
      </c>
      <c r="AJ241" s="22">
        <v>0</v>
      </c>
      <c r="AK241" s="22"/>
      <c r="AL241" s="22">
        <f t="shared" si="76"/>
        <v>0</v>
      </c>
      <c r="AM241" s="22">
        <f t="shared" si="77"/>
        <v>0</v>
      </c>
      <c r="AN241" s="22"/>
      <c r="AO241" s="22"/>
      <c r="AP241" s="22">
        <f t="shared" si="78"/>
        <v>0</v>
      </c>
      <c r="AQ241" s="22"/>
      <c r="AR241" s="22"/>
      <c r="AS241" s="22">
        <f t="shared" si="79"/>
        <v>0.60869565217391297</v>
      </c>
      <c r="AT241" s="42"/>
      <c r="AU241" s="22"/>
      <c r="AV241" s="23"/>
      <c r="AW241" s="22"/>
      <c r="AX241" s="22">
        <f t="shared" si="80"/>
        <v>0</v>
      </c>
      <c r="AY241" s="23"/>
      <c r="AZ241" s="22"/>
      <c r="BA241" s="22"/>
      <c r="BB241" s="22"/>
      <c r="BC241" s="22">
        <f t="shared" si="81"/>
        <v>0</v>
      </c>
      <c r="BD241" s="22"/>
      <c r="BE241" s="22"/>
      <c r="BF241" s="22"/>
      <c r="BG241" s="22"/>
      <c r="BH241" s="22">
        <f t="shared" si="82"/>
        <v>0</v>
      </c>
      <c r="BI241" s="27" t="s">
        <v>492</v>
      </c>
      <c r="BJ241" s="27" t="s">
        <v>492</v>
      </c>
      <c r="BK241" s="27">
        <v>1</v>
      </c>
      <c r="BL241" s="46"/>
      <c r="BM241" s="22"/>
      <c r="BN241" s="22"/>
      <c r="BO241" s="22"/>
      <c r="BP241" s="22">
        <f t="shared" si="83"/>
        <v>1</v>
      </c>
      <c r="BQ241" s="22">
        <f t="shared" si="84"/>
        <v>1</v>
      </c>
      <c r="BR241" s="22">
        <f t="shared" si="85"/>
        <v>62.0657156521739</v>
      </c>
      <c r="BS241" s="22">
        <f t="shared" si="89"/>
        <v>39</v>
      </c>
      <c r="BT241" s="22">
        <f t="shared" si="90"/>
        <v>44</v>
      </c>
      <c r="BU241" s="22">
        <f t="shared" si="87"/>
        <v>174</v>
      </c>
    </row>
    <row r="242" spans="1:73" ht="14">
      <c r="A242" s="123" t="s">
        <v>848</v>
      </c>
      <c r="B242" s="123" t="s">
        <v>875</v>
      </c>
      <c r="C242" s="8" t="s">
        <v>876</v>
      </c>
      <c r="D242" s="9">
        <v>5.7510000000000003</v>
      </c>
      <c r="E242" s="22" t="s">
        <v>468</v>
      </c>
      <c r="F242" s="22">
        <v>0.25</v>
      </c>
      <c r="G242" s="23"/>
      <c r="H242" s="22"/>
      <c r="I242" s="22" t="s">
        <v>877</v>
      </c>
      <c r="J242" s="22">
        <v>0.1</v>
      </c>
      <c r="K242" s="22"/>
      <c r="L242" s="22"/>
      <c r="M242" s="22"/>
      <c r="N242" s="22"/>
      <c r="O242" s="22">
        <f t="shared" si="86"/>
        <v>0.35</v>
      </c>
      <c r="P242" s="22">
        <f t="shared" si="72"/>
        <v>6.101</v>
      </c>
      <c r="Q242" s="29" t="s">
        <v>91</v>
      </c>
      <c r="R242" s="22">
        <v>4.0740299999999996</v>
      </c>
      <c r="S242" s="30">
        <f t="shared" si="73"/>
        <v>54.444180000000003</v>
      </c>
      <c r="T242" s="29">
        <v>66</v>
      </c>
      <c r="U242" s="33">
        <f t="shared" si="70"/>
        <v>3.3</v>
      </c>
      <c r="V242" s="22"/>
      <c r="W242" s="22"/>
      <c r="X242" s="22">
        <f t="shared" si="74"/>
        <v>3.3</v>
      </c>
      <c r="Y242" s="22"/>
      <c r="Z242" s="22"/>
      <c r="AA242" s="23">
        <v>3.7</v>
      </c>
      <c r="AB242" s="22">
        <f t="shared" si="71"/>
        <v>1.74</v>
      </c>
      <c r="AC242" s="22"/>
      <c r="AD242" s="22"/>
      <c r="AE242" s="22">
        <f t="shared" si="75"/>
        <v>1.74</v>
      </c>
      <c r="AF242" s="23">
        <v>0</v>
      </c>
      <c r="AG242" s="23">
        <v>23</v>
      </c>
      <c r="AH242" s="23">
        <v>0</v>
      </c>
      <c r="AI242" s="22">
        <f t="shared" si="88"/>
        <v>0</v>
      </c>
      <c r="AJ242" s="22">
        <v>0</v>
      </c>
      <c r="AK242" s="22">
        <v>97.5</v>
      </c>
      <c r="AL242" s="22">
        <f t="shared" si="76"/>
        <v>97.5</v>
      </c>
      <c r="AM242" s="22">
        <f t="shared" si="77"/>
        <v>1.95</v>
      </c>
      <c r="AN242" s="22" t="s">
        <v>205</v>
      </c>
      <c r="AO242" s="22">
        <v>0.25</v>
      </c>
      <c r="AP242" s="22">
        <f t="shared" si="78"/>
        <v>2.2000000000000002</v>
      </c>
      <c r="AQ242" s="27" t="s">
        <v>544</v>
      </c>
      <c r="AR242" s="27">
        <v>0.3</v>
      </c>
      <c r="AS242" s="22">
        <f t="shared" si="79"/>
        <v>2.5</v>
      </c>
      <c r="AT242" s="42" t="s">
        <v>878</v>
      </c>
      <c r="AU242" s="22">
        <v>1.2</v>
      </c>
      <c r="AV242" s="23" t="s">
        <v>310</v>
      </c>
      <c r="AW242" s="22">
        <v>0.6</v>
      </c>
      <c r="AX242" s="22">
        <f t="shared" si="80"/>
        <v>1.8</v>
      </c>
      <c r="AY242" s="23"/>
      <c r="AZ242" s="22"/>
      <c r="BA242" s="22"/>
      <c r="BB242" s="22"/>
      <c r="BC242" s="22">
        <f t="shared" si="81"/>
        <v>1.8</v>
      </c>
      <c r="BD242" s="22"/>
      <c r="BE242" s="22"/>
      <c r="BF242" s="22"/>
      <c r="BG242" s="22"/>
      <c r="BH242" s="22">
        <f t="shared" si="82"/>
        <v>0</v>
      </c>
      <c r="BI242" s="27" t="s">
        <v>879</v>
      </c>
      <c r="BJ242" s="27" t="s">
        <v>879</v>
      </c>
      <c r="BK242" s="27">
        <v>1.7</v>
      </c>
      <c r="BL242" s="46" t="s">
        <v>245</v>
      </c>
      <c r="BM242" s="22">
        <v>0.25</v>
      </c>
      <c r="BN242" s="22"/>
      <c r="BO242" s="22"/>
      <c r="BP242" s="22">
        <f t="shared" si="83"/>
        <v>1.95</v>
      </c>
      <c r="BQ242" s="22">
        <f t="shared" si="84"/>
        <v>3.75</v>
      </c>
      <c r="BR242" s="22">
        <f t="shared" si="85"/>
        <v>71.835179999999994</v>
      </c>
      <c r="BS242" s="22">
        <f t="shared" si="89"/>
        <v>7</v>
      </c>
      <c r="BT242" s="22">
        <f t="shared" si="90"/>
        <v>13</v>
      </c>
      <c r="BU242" s="22">
        <f t="shared" si="87"/>
        <v>54</v>
      </c>
    </row>
    <row r="243" spans="1:73" ht="14">
      <c r="A243" s="7" t="s">
        <v>848</v>
      </c>
      <c r="B243" s="7" t="s">
        <v>880</v>
      </c>
      <c r="C243" s="8" t="s">
        <v>881</v>
      </c>
      <c r="D243" s="9">
        <v>5.4740000000000002</v>
      </c>
      <c r="E243" s="22" t="s">
        <v>468</v>
      </c>
      <c r="F243" s="22">
        <v>0.25</v>
      </c>
      <c r="G243" s="23"/>
      <c r="H243" s="22"/>
      <c r="I243" s="22"/>
      <c r="J243" s="22"/>
      <c r="K243" s="22"/>
      <c r="L243" s="22"/>
      <c r="M243" s="22"/>
      <c r="N243" s="22"/>
      <c r="O243" s="22">
        <f t="shared" si="86"/>
        <v>0.25</v>
      </c>
      <c r="P243" s="22">
        <f t="shared" si="72"/>
        <v>5.7240000000000002</v>
      </c>
      <c r="Q243" s="29" t="s">
        <v>91</v>
      </c>
      <c r="R243" s="22">
        <v>3.3927499999999999</v>
      </c>
      <c r="S243" s="30">
        <f t="shared" si="73"/>
        <v>50.356499999999997</v>
      </c>
      <c r="T243" s="29">
        <v>73</v>
      </c>
      <c r="U243" s="33">
        <f t="shared" si="70"/>
        <v>3.65</v>
      </c>
      <c r="V243" s="22" t="s">
        <v>882</v>
      </c>
      <c r="W243" s="22">
        <v>0.15</v>
      </c>
      <c r="X243" s="22">
        <f t="shared" si="74"/>
        <v>3.8</v>
      </c>
      <c r="Y243" s="22"/>
      <c r="Z243" s="22"/>
      <c r="AA243" s="23">
        <v>2.15</v>
      </c>
      <c r="AB243" s="22">
        <f t="shared" si="71"/>
        <v>1.43</v>
      </c>
      <c r="AC243" s="22"/>
      <c r="AD243" s="22"/>
      <c r="AE243" s="22">
        <f t="shared" si="75"/>
        <v>1.43</v>
      </c>
      <c r="AF243" s="23">
        <v>0</v>
      </c>
      <c r="AG243" s="23">
        <v>23</v>
      </c>
      <c r="AH243" s="23">
        <v>0</v>
      </c>
      <c r="AI243" s="22">
        <f t="shared" si="88"/>
        <v>0</v>
      </c>
      <c r="AJ243" s="22">
        <v>0</v>
      </c>
      <c r="AK243" s="22"/>
      <c r="AL243" s="22">
        <f t="shared" si="76"/>
        <v>0</v>
      </c>
      <c r="AM243" s="22">
        <f t="shared" si="77"/>
        <v>0</v>
      </c>
      <c r="AN243" s="22"/>
      <c r="AO243" s="22"/>
      <c r="AP243" s="22">
        <f t="shared" si="78"/>
        <v>0</v>
      </c>
      <c r="AQ243" s="22"/>
      <c r="AR243" s="22"/>
      <c r="AS243" s="22">
        <f t="shared" si="79"/>
        <v>0</v>
      </c>
      <c r="AT243" s="42"/>
      <c r="AU243" s="22"/>
      <c r="AV243" s="23"/>
      <c r="AW243" s="22"/>
      <c r="AX243" s="22">
        <f t="shared" si="80"/>
        <v>0</v>
      </c>
      <c r="AY243" s="23"/>
      <c r="AZ243" s="22"/>
      <c r="BA243" s="22"/>
      <c r="BB243" s="22"/>
      <c r="BC243" s="22">
        <f t="shared" si="81"/>
        <v>0</v>
      </c>
      <c r="BD243" s="22"/>
      <c r="BE243" s="22"/>
      <c r="BF243" s="22"/>
      <c r="BG243" s="22"/>
      <c r="BH243" s="22">
        <f t="shared" si="82"/>
        <v>0</v>
      </c>
      <c r="BI243" s="27"/>
      <c r="BJ243" s="27"/>
      <c r="BK243" s="27"/>
      <c r="BL243" s="46"/>
      <c r="BM243" s="22"/>
      <c r="BN243" s="22"/>
      <c r="BO243" s="22"/>
      <c r="BP243" s="22">
        <f t="shared" si="83"/>
        <v>0</v>
      </c>
      <c r="BQ243" s="22">
        <f t="shared" si="84"/>
        <v>0</v>
      </c>
      <c r="BR243" s="22">
        <f t="shared" si="85"/>
        <v>61.310499999999998</v>
      </c>
      <c r="BS243" s="22">
        <f t="shared" si="89"/>
        <v>31</v>
      </c>
      <c r="BT243" s="22">
        <f t="shared" si="90"/>
        <v>50</v>
      </c>
      <c r="BU243" s="22">
        <f t="shared" si="87"/>
        <v>191</v>
      </c>
    </row>
    <row r="244" spans="1:73" ht="14">
      <c r="A244" s="7" t="s">
        <v>848</v>
      </c>
      <c r="B244" s="7" t="s">
        <v>883</v>
      </c>
      <c r="C244" s="8" t="s">
        <v>884</v>
      </c>
      <c r="D244" s="9">
        <v>5.6</v>
      </c>
      <c r="E244" s="22" t="s">
        <v>468</v>
      </c>
      <c r="F244" s="22">
        <v>0.25</v>
      </c>
      <c r="G244" s="23"/>
      <c r="H244" s="22"/>
      <c r="I244" s="22" t="s">
        <v>140</v>
      </c>
      <c r="J244" s="22">
        <v>0.2</v>
      </c>
      <c r="K244" s="22"/>
      <c r="L244" s="22"/>
      <c r="M244" s="22"/>
      <c r="N244" s="22"/>
      <c r="O244" s="22">
        <f t="shared" si="86"/>
        <v>0.45</v>
      </c>
      <c r="P244" s="22">
        <f t="shared" si="72"/>
        <v>6.05</v>
      </c>
      <c r="Q244" s="29" t="s">
        <v>91</v>
      </c>
      <c r="R244" s="22">
        <v>3.9202900000000001</v>
      </c>
      <c r="S244" s="30">
        <f t="shared" si="73"/>
        <v>53.521740000000001</v>
      </c>
      <c r="T244" s="29">
        <v>73.5</v>
      </c>
      <c r="U244" s="33">
        <f t="shared" si="70"/>
        <v>3.6749999999999998</v>
      </c>
      <c r="V244" s="22"/>
      <c r="W244" s="22"/>
      <c r="X244" s="22">
        <f t="shared" si="74"/>
        <v>3.6749999999999998</v>
      </c>
      <c r="Y244" s="22"/>
      <c r="Z244" s="22"/>
      <c r="AA244" s="23">
        <v>3.5</v>
      </c>
      <c r="AB244" s="22">
        <f t="shared" si="71"/>
        <v>1.7</v>
      </c>
      <c r="AC244" s="22"/>
      <c r="AD244" s="22"/>
      <c r="AE244" s="22">
        <f t="shared" si="75"/>
        <v>1.7</v>
      </c>
      <c r="AF244" s="23">
        <v>13</v>
      </c>
      <c r="AG244" s="23">
        <v>22</v>
      </c>
      <c r="AH244" s="23">
        <v>0</v>
      </c>
      <c r="AI244" s="22">
        <f t="shared" si="88"/>
        <v>1.1818181818181801</v>
      </c>
      <c r="AJ244" s="22">
        <v>0</v>
      </c>
      <c r="AK244" s="22">
        <v>102.5</v>
      </c>
      <c r="AL244" s="22">
        <f t="shared" si="76"/>
        <v>102.5</v>
      </c>
      <c r="AM244" s="22">
        <f t="shared" si="77"/>
        <v>2</v>
      </c>
      <c r="AN244" s="22" t="s">
        <v>205</v>
      </c>
      <c r="AO244" s="22">
        <v>0.25</v>
      </c>
      <c r="AP244" s="22">
        <f t="shared" si="78"/>
        <v>2.25</v>
      </c>
      <c r="AQ244" s="22"/>
      <c r="AR244" s="22"/>
      <c r="AS244" s="22">
        <f t="shared" si="79"/>
        <v>3.4318181818181799</v>
      </c>
      <c r="AT244" s="42" t="s">
        <v>885</v>
      </c>
      <c r="AU244" s="22">
        <v>0.2</v>
      </c>
      <c r="AV244" s="23"/>
      <c r="AW244" s="22"/>
      <c r="AX244" s="22">
        <f t="shared" si="80"/>
        <v>0.2</v>
      </c>
      <c r="AY244" s="23"/>
      <c r="AZ244" s="22"/>
      <c r="BA244" s="22"/>
      <c r="BB244" s="22"/>
      <c r="BC244" s="22">
        <f t="shared" si="81"/>
        <v>0.2</v>
      </c>
      <c r="BD244" s="22"/>
      <c r="BE244" s="22"/>
      <c r="BF244" s="22"/>
      <c r="BG244" s="22"/>
      <c r="BH244" s="22">
        <f t="shared" si="82"/>
        <v>0</v>
      </c>
      <c r="BI244" s="27"/>
      <c r="BJ244" s="27"/>
      <c r="BK244" s="27"/>
      <c r="BL244" s="46"/>
      <c r="BM244" s="22"/>
      <c r="BN244" s="22"/>
      <c r="BO244" s="22"/>
      <c r="BP244" s="22">
        <f t="shared" si="83"/>
        <v>0</v>
      </c>
      <c r="BQ244" s="22">
        <f t="shared" si="84"/>
        <v>0.2</v>
      </c>
      <c r="BR244" s="22">
        <f t="shared" si="85"/>
        <v>68.578558181818195</v>
      </c>
      <c r="BS244" s="22">
        <f t="shared" si="89"/>
        <v>10</v>
      </c>
      <c r="BT244" s="22">
        <f t="shared" si="90"/>
        <v>21</v>
      </c>
      <c r="BU244" s="22">
        <f t="shared" si="87"/>
        <v>87</v>
      </c>
    </row>
    <row r="245" spans="1:73" ht="14">
      <c r="A245" s="7" t="s">
        <v>848</v>
      </c>
      <c r="B245" s="7" t="s">
        <v>886</v>
      </c>
      <c r="C245" s="8" t="s">
        <v>887</v>
      </c>
      <c r="D245" s="9">
        <v>5.5369999999999999</v>
      </c>
      <c r="E245" s="22" t="s">
        <v>468</v>
      </c>
      <c r="F245" s="22">
        <v>0.25</v>
      </c>
      <c r="G245" s="23"/>
      <c r="H245" s="22"/>
      <c r="I245" s="22"/>
      <c r="J245" s="22"/>
      <c r="K245" s="22"/>
      <c r="L245" s="22"/>
      <c r="M245" s="22"/>
      <c r="N245" s="22"/>
      <c r="O245" s="22">
        <f t="shared" si="86"/>
        <v>0.25</v>
      </c>
      <c r="P245" s="22">
        <f t="shared" si="72"/>
        <v>5.7869999999999999</v>
      </c>
      <c r="Q245" s="29" t="s">
        <v>91</v>
      </c>
      <c r="R245" s="22">
        <v>2.9115899999999999</v>
      </c>
      <c r="S245" s="30">
        <f t="shared" si="73"/>
        <v>47.469540000000002</v>
      </c>
      <c r="T245" s="29">
        <v>62.5</v>
      </c>
      <c r="U245" s="33">
        <f t="shared" si="70"/>
        <v>3.125</v>
      </c>
      <c r="V245" s="22"/>
      <c r="W245" s="22"/>
      <c r="X245" s="22">
        <f t="shared" si="74"/>
        <v>3.125</v>
      </c>
      <c r="Y245" s="22"/>
      <c r="Z245" s="22"/>
      <c r="AA245" s="23">
        <v>0</v>
      </c>
      <c r="AB245" s="22">
        <f t="shared" si="71"/>
        <v>1</v>
      </c>
      <c r="AC245" s="22"/>
      <c r="AD245" s="22"/>
      <c r="AE245" s="22">
        <f t="shared" si="75"/>
        <v>1</v>
      </c>
      <c r="AF245" s="23">
        <v>0</v>
      </c>
      <c r="AG245" s="23">
        <v>23</v>
      </c>
      <c r="AH245" s="23">
        <v>0</v>
      </c>
      <c r="AI245" s="22">
        <f t="shared" si="88"/>
        <v>0</v>
      </c>
      <c r="AJ245" s="22">
        <v>0</v>
      </c>
      <c r="AK245" s="22">
        <v>5</v>
      </c>
      <c r="AL245" s="22">
        <f t="shared" si="76"/>
        <v>5</v>
      </c>
      <c r="AM245" s="22">
        <f t="shared" si="77"/>
        <v>0.1</v>
      </c>
      <c r="AN245" s="22"/>
      <c r="AO245" s="22"/>
      <c r="AP245" s="22">
        <f t="shared" si="78"/>
        <v>0.1</v>
      </c>
      <c r="AQ245" s="22"/>
      <c r="AR245" s="22"/>
      <c r="AS245" s="22">
        <f t="shared" si="79"/>
        <v>0.1</v>
      </c>
      <c r="AT245" s="42"/>
      <c r="AU245" s="22"/>
      <c r="AV245" s="23"/>
      <c r="AW245" s="22"/>
      <c r="AX245" s="22">
        <f t="shared" si="80"/>
        <v>0</v>
      </c>
      <c r="AY245" s="23"/>
      <c r="AZ245" s="22"/>
      <c r="BA245" s="22"/>
      <c r="BB245" s="22"/>
      <c r="BC245" s="22">
        <f t="shared" si="81"/>
        <v>0</v>
      </c>
      <c r="BD245" s="22"/>
      <c r="BE245" s="22"/>
      <c r="BF245" s="22"/>
      <c r="BG245" s="22"/>
      <c r="BH245" s="22">
        <f t="shared" si="82"/>
        <v>0</v>
      </c>
      <c r="BI245" s="27" t="s">
        <v>888</v>
      </c>
      <c r="BJ245" s="27" t="s">
        <v>888</v>
      </c>
      <c r="BK245" s="27">
        <v>1.7</v>
      </c>
      <c r="BL245" s="46"/>
      <c r="BM245" s="22"/>
      <c r="BN245" s="22"/>
      <c r="BO245" s="22"/>
      <c r="BP245" s="22">
        <f t="shared" si="83"/>
        <v>1.7</v>
      </c>
      <c r="BQ245" s="22">
        <f t="shared" si="84"/>
        <v>1.7</v>
      </c>
      <c r="BR245" s="22">
        <f t="shared" si="85"/>
        <v>59.181539999999998</v>
      </c>
      <c r="BS245" s="22">
        <f t="shared" si="89"/>
        <v>56</v>
      </c>
      <c r="BT245" s="22">
        <f t="shared" si="90"/>
        <v>65</v>
      </c>
      <c r="BU245" s="22">
        <f t="shared" si="87"/>
        <v>240</v>
      </c>
    </row>
    <row r="246" spans="1:73" ht="14">
      <c r="A246" s="7" t="s">
        <v>848</v>
      </c>
      <c r="B246" s="7" t="s">
        <v>889</v>
      </c>
      <c r="C246" s="8" t="s">
        <v>890</v>
      </c>
      <c r="D246" s="9">
        <v>5.2690000000000001</v>
      </c>
      <c r="E246" s="22" t="s">
        <v>468</v>
      </c>
      <c r="F246" s="22">
        <v>0.25</v>
      </c>
      <c r="G246" s="23"/>
      <c r="H246" s="22"/>
      <c r="I246" s="22"/>
      <c r="J246" s="22"/>
      <c r="K246" s="22"/>
      <c r="L246" s="22"/>
      <c r="M246" s="22"/>
      <c r="N246" s="22"/>
      <c r="O246" s="22">
        <f t="shared" si="86"/>
        <v>0.25</v>
      </c>
      <c r="P246" s="22">
        <f t="shared" si="72"/>
        <v>5.5190000000000001</v>
      </c>
      <c r="Q246" s="29" t="s">
        <v>91</v>
      </c>
      <c r="R246" s="22">
        <v>0.49873000000000001</v>
      </c>
      <c r="S246" s="30">
        <f t="shared" si="73"/>
        <v>32.992379999999997</v>
      </c>
      <c r="T246" s="29">
        <v>27</v>
      </c>
      <c r="U246" s="33">
        <f t="shared" si="70"/>
        <v>1.35</v>
      </c>
      <c r="V246" s="22"/>
      <c r="W246" s="22"/>
      <c r="X246" s="22">
        <f t="shared" si="74"/>
        <v>1.35</v>
      </c>
      <c r="Y246" s="22"/>
      <c r="Z246" s="22"/>
      <c r="AA246" s="23">
        <v>4.5</v>
      </c>
      <c r="AB246" s="22">
        <f t="shared" si="71"/>
        <v>1.9</v>
      </c>
      <c r="AC246" s="22"/>
      <c r="AD246" s="22"/>
      <c r="AE246" s="22">
        <f t="shared" si="75"/>
        <v>1.9</v>
      </c>
      <c r="AF246" s="23">
        <v>0</v>
      </c>
      <c r="AG246" s="23">
        <v>23</v>
      </c>
      <c r="AH246" s="23">
        <v>0</v>
      </c>
      <c r="AI246" s="22">
        <f t="shared" si="88"/>
        <v>0</v>
      </c>
      <c r="AJ246" s="22">
        <v>0</v>
      </c>
      <c r="AK246" s="22"/>
      <c r="AL246" s="22">
        <f t="shared" si="76"/>
        <v>0</v>
      </c>
      <c r="AM246" s="22">
        <f t="shared" si="77"/>
        <v>0</v>
      </c>
      <c r="AN246" s="22"/>
      <c r="AO246" s="22"/>
      <c r="AP246" s="22">
        <f t="shared" si="78"/>
        <v>0</v>
      </c>
      <c r="AQ246" s="22"/>
      <c r="AR246" s="22"/>
      <c r="AS246" s="22">
        <f t="shared" si="79"/>
        <v>0</v>
      </c>
      <c r="AT246" s="42"/>
      <c r="AU246" s="22"/>
      <c r="AV246" s="23"/>
      <c r="AW246" s="22"/>
      <c r="AX246" s="22">
        <f t="shared" si="80"/>
        <v>0</v>
      </c>
      <c r="AY246" s="23"/>
      <c r="AZ246" s="22"/>
      <c r="BA246" s="22"/>
      <c r="BB246" s="22"/>
      <c r="BC246" s="22">
        <f t="shared" si="81"/>
        <v>0</v>
      </c>
      <c r="BD246" s="22"/>
      <c r="BE246" s="22"/>
      <c r="BF246" s="22"/>
      <c r="BG246" s="22"/>
      <c r="BH246" s="22">
        <f t="shared" si="82"/>
        <v>0</v>
      </c>
      <c r="BI246" s="27"/>
      <c r="BJ246" s="27"/>
      <c r="BK246" s="27"/>
      <c r="BL246" s="46"/>
      <c r="BM246" s="22"/>
      <c r="BN246" s="22"/>
      <c r="BO246" s="22"/>
      <c r="BP246" s="22">
        <f t="shared" si="83"/>
        <v>0</v>
      </c>
      <c r="BQ246" s="22">
        <f t="shared" si="84"/>
        <v>0</v>
      </c>
      <c r="BR246" s="22">
        <f t="shared" si="85"/>
        <v>41.761380000000003</v>
      </c>
      <c r="BS246" s="22">
        <f t="shared" si="89"/>
        <v>118</v>
      </c>
      <c r="BT246" s="22">
        <f t="shared" si="90"/>
        <v>118</v>
      </c>
      <c r="BU246" s="22">
        <f t="shared" si="87"/>
        <v>433</v>
      </c>
    </row>
    <row r="247" spans="1:73" ht="14">
      <c r="A247" s="7" t="s">
        <v>848</v>
      </c>
      <c r="B247" s="7" t="s">
        <v>891</v>
      </c>
      <c r="C247" s="8" t="s">
        <v>892</v>
      </c>
      <c r="D247" s="9">
        <v>5.5</v>
      </c>
      <c r="E247" s="22" t="s">
        <v>468</v>
      </c>
      <c r="F247" s="22">
        <v>0.25</v>
      </c>
      <c r="G247" s="23"/>
      <c r="H247" s="22"/>
      <c r="I247" s="22"/>
      <c r="J247" s="22"/>
      <c r="K247" s="22"/>
      <c r="L247" s="22"/>
      <c r="M247" s="22"/>
      <c r="N247" s="22"/>
      <c r="O247" s="22">
        <f t="shared" si="86"/>
        <v>0.25</v>
      </c>
      <c r="P247" s="22">
        <f t="shared" si="72"/>
        <v>5.75</v>
      </c>
      <c r="Q247" s="29" t="s">
        <v>91</v>
      </c>
      <c r="R247" s="22">
        <v>3.5057999999999998</v>
      </c>
      <c r="S247" s="30">
        <f t="shared" si="73"/>
        <v>51.034799999999997</v>
      </c>
      <c r="T247" s="29">
        <v>72</v>
      </c>
      <c r="U247" s="33">
        <f t="shared" si="70"/>
        <v>3.6</v>
      </c>
      <c r="V247" s="22"/>
      <c r="W247" s="22"/>
      <c r="X247" s="22">
        <f t="shared" si="74"/>
        <v>3.6</v>
      </c>
      <c r="Y247" s="22"/>
      <c r="Z247" s="22"/>
      <c r="AA247" s="23">
        <v>0</v>
      </c>
      <c r="AB247" s="22">
        <f t="shared" si="71"/>
        <v>1</v>
      </c>
      <c r="AC247" s="22"/>
      <c r="AD247" s="22"/>
      <c r="AE247" s="22">
        <f t="shared" si="75"/>
        <v>1</v>
      </c>
      <c r="AF247" s="23">
        <v>0</v>
      </c>
      <c r="AG247" s="23">
        <v>23</v>
      </c>
      <c r="AH247" s="23">
        <v>0</v>
      </c>
      <c r="AI247" s="22">
        <f t="shared" si="88"/>
        <v>0</v>
      </c>
      <c r="AJ247" s="22">
        <v>0</v>
      </c>
      <c r="AK247" s="22"/>
      <c r="AL247" s="22">
        <f t="shared" si="76"/>
        <v>0</v>
      </c>
      <c r="AM247" s="22">
        <f t="shared" si="77"/>
        <v>0</v>
      </c>
      <c r="AN247" s="22"/>
      <c r="AO247" s="22"/>
      <c r="AP247" s="22">
        <f t="shared" si="78"/>
        <v>0</v>
      </c>
      <c r="AQ247" s="22"/>
      <c r="AR247" s="22"/>
      <c r="AS247" s="22">
        <f t="shared" si="79"/>
        <v>0</v>
      </c>
      <c r="AT247" s="42"/>
      <c r="AU247" s="22"/>
      <c r="AV247" s="23"/>
      <c r="AW247" s="22"/>
      <c r="AX247" s="22">
        <f t="shared" si="80"/>
        <v>0</v>
      </c>
      <c r="AY247" s="23"/>
      <c r="AZ247" s="22"/>
      <c r="BA247" s="22"/>
      <c r="BB247" s="22"/>
      <c r="BC247" s="22">
        <f t="shared" si="81"/>
        <v>0</v>
      </c>
      <c r="BD247" s="22"/>
      <c r="BE247" s="22"/>
      <c r="BF247" s="22"/>
      <c r="BG247" s="22"/>
      <c r="BH247" s="22">
        <f t="shared" si="82"/>
        <v>0</v>
      </c>
      <c r="BI247" s="27" t="s">
        <v>529</v>
      </c>
      <c r="BJ247" s="27" t="s">
        <v>529</v>
      </c>
      <c r="BK247" s="27">
        <v>1.5</v>
      </c>
      <c r="BL247" s="46"/>
      <c r="BM247" s="22"/>
      <c r="BN247" s="22"/>
      <c r="BO247" s="22"/>
      <c r="BP247" s="22">
        <f t="shared" si="83"/>
        <v>1.5</v>
      </c>
      <c r="BQ247" s="22">
        <f t="shared" si="84"/>
        <v>1.5</v>
      </c>
      <c r="BR247" s="22">
        <f t="shared" si="85"/>
        <v>62.884799999999998</v>
      </c>
      <c r="BS247" s="22">
        <f t="shared" si="89"/>
        <v>22</v>
      </c>
      <c r="BT247" s="22">
        <f t="shared" si="90"/>
        <v>39</v>
      </c>
      <c r="BU247" s="22">
        <f t="shared" si="87"/>
        <v>153</v>
      </c>
    </row>
    <row r="248" spans="1:73" ht="14">
      <c r="A248" s="7" t="s">
        <v>848</v>
      </c>
      <c r="B248" s="7" t="s">
        <v>893</v>
      </c>
      <c r="C248" s="8" t="s">
        <v>894</v>
      </c>
      <c r="D248" s="9">
        <v>5.2039999999999997</v>
      </c>
      <c r="E248" s="22" t="s">
        <v>468</v>
      </c>
      <c r="F248" s="22">
        <v>0.25</v>
      </c>
      <c r="G248" s="23"/>
      <c r="H248" s="22"/>
      <c r="I248" s="22"/>
      <c r="J248" s="22"/>
      <c r="K248" s="22"/>
      <c r="L248" s="22"/>
      <c r="M248" s="22"/>
      <c r="N248" s="22"/>
      <c r="O248" s="22">
        <f t="shared" si="86"/>
        <v>0.25</v>
      </c>
      <c r="P248" s="22">
        <f t="shared" si="72"/>
        <v>5.4539999999999997</v>
      </c>
      <c r="Q248" s="29" t="s">
        <v>91</v>
      </c>
      <c r="R248" s="22">
        <v>1.6608700000000001</v>
      </c>
      <c r="S248" s="30">
        <f t="shared" si="73"/>
        <v>39.965220000000002</v>
      </c>
      <c r="T248" s="29">
        <v>64</v>
      </c>
      <c r="U248" s="33">
        <f t="shared" si="70"/>
        <v>3.2</v>
      </c>
      <c r="V248" s="22"/>
      <c r="W248" s="22"/>
      <c r="X248" s="22">
        <f t="shared" si="74"/>
        <v>3.2</v>
      </c>
      <c r="Y248" s="22"/>
      <c r="Z248" s="22"/>
      <c r="AA248" s="23">
        <v>1.8440000000000001</v>
      </c>
      <c r="AB248" s="22">
        <f t="shared" si="71"/>
        <v>1.3688</v>
      </c>
      <c r="AC248" s="22"/>
      <c r="AD248" s="22"/>
      <c r="AE248" s="22">
        <f t="shared" si="75"/>
        <v>1.3688</v>
      </c>
      <c r="AF248" s="23">
        <v>3</v>
      </c>
      <c r="AG248" s="23">
        <v>23</v>
      </c>
      <c r="AH248" s="23">
        <v>0</v>
      </c>
      <c r="AI248" s="22">
        <f t="shared" si="88"/>
        <v>0.26086956521739102</v>
      </c>
      <c r="AJ248" s="22">
        <v>0</v>
      </c>
      <c r="AK248" s="22"/>
      <c r="AL248" s="22">
        <f t="shared" si="76"/>
        <v>0</v>
      </c>
      <c r="AM248" s="22">
        <f t="shared" si="77"/>
        <v>0</v>
      </c>
      <c r="AN248" s="22"/>
      <c r="AO248" s="22"/>
      <c r="AP248" s="22">
        <f t="shared" si="78"/>
        <v>0</v>
      </c>
      <c r="AQ248" s="22"/>
      <c r="AR248" s="22"/>
      <c r="AS248" s="22">
        <f t="shared" si="79"/>
        <v>0.26086956521739102</v>
      </c>
      <c r="AT248" s="42"/>
      <c r="AU248" s="22"/>
      <c r="AV248" s="23"/>
      <c r="AW248" s="22"/>
      <c r="AX248" s="22">
        <f t="shared" si="80"/>
        <v>0</v>
      </c>
      <c r="AY248" s="23"/>
      <c r="AZ248" s="22"/>
      <c r="BA248" s="22"/>
      <c r="BB248" s="22"/>
      <c r="BC248" s="22">
        <f t="shared" si="81"/>
        <v>0</v>
      </c>
      <c r="BD248" s="22"/>
      <c r="BE248" s="22"/>
      <c r="BF248" s="22"/>
      <c r="BG248" s="22"/>
      <c r="BH248" s="22">
        <f t="shared" si="82"/>
        <v>0</v>
      </c>
      <c r="BI248" s="27"/>
      <c r="BJ248" s="27"/>
      <c r="BK248" s="27"/>
      <c r="BL248" s="46"/>
      <c r="BM248" s="22"/>
      <c r="BN248" s="22"/>
      <c r="BO248" s="22"/>
      <c r="BP248" s="22">
        <f t="shared" si="83"/>
        <v>0</v>
      </c>
      <c r="BQ248" s="22">
        <f t="shared" si="84"/>
        <v>0</v>
      </c>
      <c r="BR248" s="22">
        <f t="shared" si="85"/>
        <v>50.248889565217397</v>
      </c>
      <c r="BS248" s="22">
        <f t="shared" si="89"/>
        <v>106</v>
      </c>
      <c r="BT248" s="22">
        <f t="shared" si="90"/>
        <v>111</v>
      </c>
      <c r="BU248" s="22">
        <f t="shared" si="87"/>
        <v>406</v>
      </c>
    </row>
    <row r="249" spans="1:73" ht="14">
      <c r="A249" s="7" t="s">
        <v>848</v>
      </c>
      <c r="B249" s="7" t="s">
        <v>895</v>
      </c>
      <c r="C249" s="8" t="s">
        <v>896</v>
      </c>
      <c r="D249" s="9">
        <v>5.4080000000000004</v>
      </c>
      <c r="E249" s="22" t="s">
        <v>468</v>
      </c>
      <c r="F249" s="22">
        <v>0.25</v>
      </c>
      <c r="G249" s="23"/>
      <c r="H249" s="22"/>
      <c r="I249" s="22"/>
      <c r="J249" s="22"/>
      <c r="K249" s="22"/>
      <c r="L249" s="22"/>
      <c r="M249" s="22"/>
      <c r="N249" s="22"/>
      <c r="O249" s="22">
        <f t="shared" si="86"/>
        <v>0.25</v>
      </c>
      <c r="P249" s="22">
        <f t="shared" si="72"/>
        <v>5.6580000000000004</v>
      </c>
      <c r="Q249" s="29" t="s">
        <v>91</v>
      </c>
      <c r="R249" s="22">
        <v>2.2613300000000001</v>
      </c>
      <c r="S249" s="30">
        <f t="shared" si="73"/>
        <v>43.567979999999999</v>
      </c>
      <c r="T249" s="29">
        <v>65</v>
      </c>
      <c r="U249" s="33">
        <f t="shared" si="70"/>
        <v>3.25</v>
      </c>
      <c r="V249" s="22"/>
      <c r="W249" s="22"/>
      <c r="X249" s="22">
        <f t="shared" si="74"/>
        <v>3.25</v>
      </c>
      <c r="Y249" s="22"/>
      <c r="Z249" s="22"/>
      <c r="AA249" s="23">
        <v>2.0329999999999999</v>
      </c>
      <c r="AB249" s="22">
        <f t="shared" si="71"/>
        <v>1.4066000000000001</v>
      </c>
      <c r="AC249" s="22"/>
      <c r="AD249" s="22"/>
      <c r="AE249" s="22">
        <f t="shared" si="75"/>
        <v>1.4066000000000001</v>
      </c>
      <c r="AF249" s="23">
        <v>0</v>
      </c>
      <c r="AG249" s="23">
        <v>23</v>
      </c>
      <c r="AH249" s="23">
        <v>0</v>
      </c>
      <c r="AI249" s="22">
        <f t="shared" si="88"/>
        <v>0</v>
      </c>
      <c r="AJ249" s="22">
        <v>0</v>
      </c>
      <c r="AK249" s="22"/>
      <c r="AL249" s="22">
        <f t="shared" si="76"/>
        <v>0</v>
      </c>
      <c r="AM249" s="22">
        <f t="shared" si="77"/>
        <v>0</v>
      </c>
      <c r="AN249" s="22"/>
      <c r="AO249" s="22"/>
      <c r="AP249" s="22">
        <f t="shared" si="78"/>
        <v>0</v>
      </c>
      <c r="AQ249" s="22"/>
      <c r="AR249" s="22"/>
      <c r="AS249" s="22">
        <f t="shared" si="79"/>
        <v>0</v>
      </c>
      <c r="AT249" s="42"/>
      <c r="AU249" s="22"/>
      <c r="AV249" s="23"/>
      <c r="AW249" s="22"/>
      <c r="AX249" s="22">
        <f t="shared" si="80"/>
        <v>0</v>
      </c>
      <c r="AY249" s="23"/>
      <c r="AZ249" s="22"/>
      <c r="BA249" s="22"/>
      <c r="BB249" s="22"/>
      <c r="BC249" s="22">
        <f t="shared" si="81"/>
        <v>0</v>
      </c>
      <c r="BD249" s="22"/>
      <c r="BE249" s="22"/>
      <c r="BF249" s="22"/>
      <c r="BG249" s="22"/>
      <c r="BH249" s="22">
        <f t="shared" si="82"/>
        <v>0</v>
      </c>
      <c r="BI249" s="27"/>
      <c r="BJ249" s="27"/>
      <c r="BK249" s="27"/>
      <c r="BL249" s="46"/>
      <c r="BM249" s="22"/>
      <c r="BN249" s="22"/>
      <c r="BO249" s="22"/>
      <c r="BP249" s="22">
        <f t="shared" si="83"/>
        <v>0</v>
      </c>
      <c r="BQ249" s="22">
        <f t="shared" si="84"/>
        <v>0</v>
      </c>
      <c r="BR249" s="22">
        <f t="shared" si="85"/>
        <v>53.882579999999997</v>
      </c>
      <c r="BS249" s="22">
        <f t="shared" si="89"/>
        <v>90</v>
      </c>
      <c r="BT249" s="22">
        <f t="shared" si="90"/>
        <v>96</v>
      </c>
      <c r="BU249" s="22">
        <f t="shared" si="87"/>
        <v>372</v>
      </c>
    </row>
    <row r="250" spans="1:73" ht="14">
      <c r="A250" s="7" t="s">
        <v>848</v>
      </c>
      <c r="B250" s="7" t="s">
        <v>897</v>
      </c>
      <c r="C250" s="8" t="s">
        <v>898</v>
      </c>
      <c r="D250" s="9">
        <v>5.5369999999999999</v>
      </c>
      <c r="E250" s="22" t="s">
        <v>468</v>
      </c>
      <c r="F250" s="22">
        <v>0.25</v>
      </c>
      <c r="G250" s="23"/>
      <c r="H250" s="22"/>
      <c r="I250" s="22"/>
      <c r="J250" s="22"/>
      <c r="K250" s="22"/>
      <c r="L250" s="22"/>
      <c r="M250" s="22"/>
      <c r="N250" s="22"/>
      <c r="O250" s="22">
        <f t="shared" si="86"/>
        <v>0.25</v>
      </c>
      <c r="P250" s="22">
        <f t="shared" si="72"/>
        <v>5.7869999999999999</v>
      </c>
      <c r="Q250" s="29" t="s">
        <v>91</v>
      </c>
      <c r="R250" s="22">
        <v>3.7445900000000001</v>
      </c>
      <c r="S250" s="30">
        <f t="shared" si="73"/>
        <v>52.46754</v>
      </c>
      <c r="T250" s="29">
        <v>66</v>
      </c>
      <c r="U250" s="33">
        <f t="shared" ref="U250:U313" si="91">T250*0.05</f>
        <v>3.3</v>
      </c>
      <c r="V250" s="22"/>
      <c r="W250" s="22"/>
      <c r="X250" s="22">
        <f t="shared" si="74"/>
        <v>3.3</v>
      </c>
      <c r="Y250" s="22"/>
      <c r="Z250" s="22"/>
      <c r="AA250" s="23">
        <v>0</v>
      </c>
      <c r="AB250" s="22">
        <f t="shared" si="71"/>
        <v>1</v>
      </c>
      <c r="AC250" s="22"/>
      <c r="AD250" s="22"/>
      <c r="AE250" s="22">
        <f t="shared" si="75"/>
        <v>1</v>
      </c>
      <c r="AF250" s="23">
        <v>16</v>
      </c>
      <c r="AG250" s="23">
        <v>23</v>
      </c>
      <c r="AH250" s="23">
        <v>0</v>
      </c>
      <c r="AI250" s="22">
        <f t="shared" si="88"/>
        <v>1.39130434782609</v>
      </c>
      <c r="AJ250" s="22">
        <v>0</v>
      </c>
      <c r="AK250" s="22"/>
      <c r="AL250" s="22">
        <f t="shared" si="76"/>
        <v>0</v>
      </c>
      <c r="AM250" s="22">
        <f t="shared" si="77"/>
        <v>0</v>
      </c>
      <c r="AN250" s="22"/>
      <c r="AO250" s="22"/>
      <c r="AP250" s="22">
        <f t="shared" si="78"/>
        <v>0</v>
      </c>
      <c r="AQ250" s="22"/>
      <c r="AR250" s="22"/>
      <c r="AS250" s="22">
        <f t="shared" si="79"/>
        <v>1.39130434782609</v>
      </c>
      <c r="AT250" s="42"/>
      <c r="AU250" s="22"/>
      <c r="AV250" s="23"/>
      <c r="AW250" s="22"/>
      <c r="AX250" s="22">
        <f t="shared" si="80"/>
        <v>0</v>
      </c>
      <c r="AY250" s="23"/>
      <c r="AZ250" s="22"/>
      <c r="BA250" s="22"/>
      <c r="BB250" s="22"/>
      <c r="BC250" s="22">
        <f t="shared" si="81"/>
        <v>0</v>
      </c>
      <c r="BD250" s="22"/>
      <c r="BE250" s="22"/>
      <c r="BF250" s="22"/>
      <c r="BG250" s="22"/>
      <c r="BH250" s="22">
        <f t="shared" si="82"/>
        <v>0</v>
      </c>
      <c r="BI250" s="27"/>
      <c r="BJ250" s="27"/>
      <c r="BK250" s="27"/>
      <c r="BL250" s="46"/>
      <c r="BM250" s="22"/>
      <c r="BN250" s="22"/>
      <c r="BO250" s="22"/>
      <c r="BP250" s="22">
        <f t="shared" si="83"/>
        <v>0</v>
      </c>
      <c r="BQ250" s="22">
        <f t="shared" si="84"/>
        <v>0</v>
      </c>
      <c r="BR250" s="22">
        <f t="shared" si="85"/>
        <v>63.945844347826103</v>
      </c>
      <c r="BS250" s="22">
        <f t="shared" si="89"/>
        <v>14</v>
      </c>
      <c r="BT250" s="22">
        <f t="shared" si="90"/>
        <v>34</v>
      </c>
      <c r="BU250" s="22">
        <f t="shared" si="87"/>
        <v>133</v>
      </c>
    </row>
    <row r="251" spans="1:73" ht="14">
      <c r="A251" s="7" t="s">
        <v>848</v>
      </c>
      <c r="B251" s="7" t="s">
        <v>899</v>
      </c>
      <c r="C251" s="8" t="s">
        <v>900</v>
      </c>
      <c r="D251" s="9">
        <v>5.3479999999999999</v>
      </c>
      <c r="E251" s="22" t="s">
        <v>468</v>
      </c>
      <c r="F251" s="22">
        <v>0.25</v>
      </c>
      <c r="G251" s="23"/>
      <c r="H251" s="22"/>
      <c r="I251" s="22"/>
      <c r="J251" s="22"/>
      <c r="K251" s="22"/>
      <c r="L251" s="22"/>
      <c r="M251" s="22"/>
      <c r="N251" s="22"/>
      <c r="O251" s="22">
        <f t="shared" si="86"/>
        <v>0.25</v>
      </c>
      <c r="P251" s="22">
        <f t="shared" si="72"/>
        <v>5.5979999999999999</v>
      </c>
      <c r="Q251" s="29" t="s">
        <v>91</v>
      </c>
      <c r="R251" s="22">
        <v>3.4466700000000001</v>
      </c>
      <c r="S251" s="30">
        <f t="shared" si="73"/>
        <v>50.680019999999999</v>
      </c>
      <c r="T251" s="29">
        <v>64.5</v>
      </c>
      <c r="U251" s="33">
        <f t="shared" si="91"/>
        <v>3.2250000000000001</v>
      </c>
      <c r="V251" s="22"/>
      <c r="W251" s="22"/>
      <c r="X251" s="22">
        <f t="shared" si="74"/>
        <v>3.2250000000000001</v>
      </c>
      <c r="Y251" s="22"/>
      <c r="Z251" s="22"/>
      <c r="AA251" s="23">
        <v>0</v>
      </c>
      <c r="AB251" s="22">
        <f t="shared" si="71"/>
        <v>1</v>
      </c>
      <c r="AC251" s="22"/>
      <c r="AD251" s="22"/>
      <c r="AE251" s="22">
        <f t="shared" si="75"/>
        <v>1</v>
      </c>
      <c r="AF251" s="23">
        <v>16</v>
      </c>
      <c r="AG251" s="23">
        <v>23</v>
      </c>
      <c r="AH251" s="23">
        <v>0</v>
      </c>
      <c r="AI251" s="22">
        <f t="shared" si="88"/>
        <v>1.39130434782609</v>
      </c>
      <c r="AJ251" s="22">
        <v>0</v>
      </c>
      <c r="AK251" s="22"/>
      <c r="AL251" s="22">
        <f t="shared" si="76"/>
        <v>0</v>
      </c>
      <c r="AM251" s="22">
        <f t="shared" si="77"/>
        <v>0</v>
      </c>
      <c r="AN251" s="22"/>
      <c r="AO251" s="22"/>
      <c r="AP251" s="22">
        <f t="shared" si="78"/>
        <v>0</v>
      </c>
      <c r="AQ251" s="22"/>
      <c r="AR251" s="22"/>
      <c r="AS251" s="22">
        <f t="shared" si="79"/>
        <v>1.39130434782609</v>
      </c>
      <c r="AT251" s="42"/>
      <c r="AU251" s="22"/>
      <c r="AV251" s="23"/>
      <c r="AW251" s="22"/>
      <c r="AX251" s="22">
        <f t="shared" si="80"/>
        <v>0</v>
      </c>
      <c r="AY251" s="23"/>
      <c r="AZ251" s="22"/>
      <c r="BA251" s="22"/>
      <c r="BB251" s="22"/>
      <c r="BC251" s="22">
        <f t="shared" si="81"/>
        <v>0</v>
      </c>
      <c r="BD251" s="22"/>
      <c r="BE251" s="22"/>
      <c r="BF251" s="22"/>
      <c r="BG251" s="22"/>
      <c r="BH251" s="22">
        <f t="shared" si="82"/>
        <v>0</v>
      </c>
      <c r="BI251" s="27"/>
      <c r="BJ251" s="27"/>
      <c r="BK251" s="27"/>
      <c r="BL251" s="46"/>
      <c r="BM251" s="22"/>
      <c r="BN251" s="22"/>
      <c r="BO251" s="22"/>
      <c r="BP251" s="22">
        <f t="shared" si="83"/>
        <v>0</v>
      </c>
      <c r="BQ251" s="22">
        <f t="shared" si="84"/>
        <v>0</v>
      </c>
      <c r="BR251" s="22">
        <f t="shared" si="85"/>
        <v>61.8943243478261</v>
      </c>
      <c r="BS251" s="22">
        <f t="shared" si="89"/>
        <v>25</v>
      </c>
      <c r="BT251" s="22">
        <f t="shared" si="90"/>
        <v>45</v>
      </c>
      <c r="BU251" s="22">
        <f t="shared" si="87"/>
        <v>177</v>
      </c>
    </row>
    <row r="252" spans="1:73" ht="26">
      <c r="A252" s="7" t="s">
        <v>848</v>
      </c>
      <c r="B252" s="7" t="s">
        <v>901</v>
      </c>
      <c r="C252" s="8" t="s">
        <v>902</v>
      </c>
      <c r="D252" s="9">
        <v>5.6420000000000003</v>
      </c>
      <c r="E252" s="22" t="s">
        <v>468</v>
      </c>
      <c r="F252" s="22">
        <v>0.25</v>
      </c>
      <c r="G252" s="23"/>
      <c r="H252" s="22"/>
      <c r="I252" s="22" t="s">
        <v>903</v>
      </c>
      <c r="J252" s="22">
        <v>0.1</v>
      </c>
      <c r="K252" s="22"/>
      <c r="L252" s="22"/>
      <c r="M252" s="22"/>
      <c r="N252" s="22"/>
      <c r="O252" s="22">
        <f t="shared" si="86"/>
        <v>0.35</v>
      </c>
      <c r="P252" s="22">
        <f t="shared" si="72"/>
        <v>5.992</v>
      </c>
      <c r="Q252" s="29" t="s">
        <v>91</v>
      </c>
      <c r="R252" s="22">
        <v>3.9861499999999999</v>
      </c>
      <c r="S252" s="30">
        <f t="shared" si="73"/>
        <v>53.916899999999998</v>
      </c>
      <c r="T252" s="29">
        <v>84</v>
      </c>
      <c r="U252" s="33">
        <f t="shared" si="91"/>
        <v>4.2</v>
      </c>
      <c r="V252" s="22"/>
      <c r="W252" s="22"/>
      <c r="X252" s="22">
        <f t="shared" si="74"/>
        <v>4.2</v>
      </c>
      <c r="Y252" s="22"/>
      <c r="Z252" s="22"/>
      <c r="AA252" s="23">
        <v>4.0999999999999996</v>
      </c>
      <c r="AB252" s="22">
        <f t="shared" si="71"/>
        <v>1.82</v>
      </c>
      <c r="AC252" s="22"/>
      <c r="AD252" s="22"/>
      <c r="AE252" s="22">
        <f t="shared" si="75"/>
        <v>1.82</v>
      </c>
      <c r="AF252" s="23">
        <v>14</v>
      </c>
      <c r="AG252" s="23">
        <v>22</v>
      </c>
      <c r="AH252" s="23">
        <v>0</v>
      </c>
      <c r="AI252" s="22">
        <f t="shared" si="88"/>
        <v>1.27272727272727</v>
      </c>
      <c r="AJ252" s="22">
        <v>0</v>
      </c>
      <c r="AK252" s="22">
        <v>97.5</v>
      </c>
      <c r="AL252" s="22">
        <f t="shared" si="76"/>
        <v>97.5</v>
      </c>
      <c r="AM252" s="22">
        <f t="shared" si="77"/>
        <v>1.95</v>
      </c>
      <c r="AN252" s="22" t="s">
        <v>205</v>
      </c>
      <c r="AO252" s="22">
        <v>0.25</v>
      </c>
      <c r="AP252" s="22">
        <f t="shared" si="78"/>
        <v>2.2000000000000002</v>
      </c>
      <c r="AQ252" s="27" t="s">
        <v>206</v>
      </c>
      <c r="AR252" s="27">
        <v>0.3</v>
      </c>
      <c r="AS252" s="22">
        <f t="shared" si="79"/>
        <v>3.7727272727272698</v>
      </c>
      <c r="AT252" s="43" t="s">
        <v>904</v>
      </c>
      <c r="AU252" s="22">
        <v>13.26</v>
      </c>
      <c r="AV252" s="23" t="s">
        <v>603</v>
      </c>
      <c r="AW252" s="22">
        <v>0.6</v>
      </c>
      <c r="AX252" s="22">
        <f t="shared" si="80"/>
        <v>13.86</v>
      </c>
      <c r="AY252" s="23"/>
      <c r="AZ252" s="22"/>
      <c r="BA252" s="36"/>
      <c r="BB252" s="22"/>
      <c r="BC252" s="22">
        <f t="shared" si="81"/>
        <v>13.86</v>
      </c>
      <c r="BD252" s="22"/>
      <c r="BE252" s="22"/>
      <c r="BF252" s="22"/>
      <c r="BG252" s="22"/>
      <c r="BH252" s="22">
        <f t="shared" si="82"/>
        <v>0</v>
      </c>
      <c r="BI252" s="27" t="s">
        <v>641</v>
      </c>
      <c r="BJ252" s="27" t="s">
        <v>641</v>
      </c>
      <c r="BK252" s="27">
        <v>1.5</v>
      </c>
      <c r="BL252" s="46"/>
      <c r="BM252" s="22"/>
      <c r="BN252" s="22"/>
      <c r="BO252" s="22"/>
      <c r="BP252" s="22">
        <f t="shared" si="83"/>
        <v>1.5</v>
      </c>
      <c r="BQ252" s="22">
        <f t="shared" si="84"/>
        <v>12</v>
      </c>
      <c r="BR252" s="22">
        <f t="shared" si="85"/>
        <v>81.701627272727293</v>
      </c>
      <c r="BS252" s="22">
        <f t="shared" si="89"/>
        <v>8</v>
      </c>
      <c r="BT252" s="22">
        <f t="shared" si="90"/>
        <v>2</v>
      </c>
      <c r="BU252" s="22">
        <f t="shared" si="87"/>
        <v>7</v>
      </c>
    </row>
    <row r="253" spans="1:73" ht="14">
      <c r="A253" s="7" t="s">
        <v>848</v>
      </c>
      <c r="B253" s="7" t="s">
        <v>905</v>
      </c>
      <c r="C253" s="8" t="s">
        <v>906</v>
      </c>
      <c r="D253" s="9">
        <v>5.5250000000000004</v>
      </c>
      <c r="E253" s="22" t="s">
        <v>468</v>
      </c>
      <c r="F253" s="22">
        <v>0.25</v>
      </c>
      <c r="G253" s="23"/>
      <c r="H253" s="22"/>
      <c r="I253" s="22" t="s">
        <v>140</v>
      </c>
      <c r="J253" s="22">
        <v>0.2</v>
      </c>
      <c r="K253" s="22"/>
      <c r="L253" s="22"/>
      <c r="M253" s="22"/>
      <c r="N253" s="22"/>
      <c r="O253" s="22">
        <f t="shared" si="86"/>
        <v>0.45</v>
      </c>
      <c r="P253" s="22">
        <f t="shared" si="72"/>
        <v>5.9749999999999996</v>
      </c>
      <c r="Q253" s="29" t="s">
        <v>91</v>
      </c>
      <c r="R253" s="22">
        <v>3.8</v>
      </c>
      <c r="S253" s="30">
        <f t="shared" si="73"/>
        <v>52.8</v>
      </c>
      <c r="T253" s="29">
        <v>74.5</v>
      </c>
      <c r="U253" s="33">
        <f t="shared" si="91"/>
        <v>3.7250000000000001</v>
      </c>
      <c r="V253" s="22"/>
      <c r="W253" s="22"/>
      <c r="X253" s="22">
        <f t="shared" si="74"/>
        <v>3.7250000000000001</v>
      </c>
      <c r="Y253" s="22"/>
      <c r="Z253" s="22"/>
      <c r="AA253" s="23">
        <v>3.5</v>
      </c>
      <c r="AB253" s="22">
        <f t="shared" si="71"/>
        <v>1.7</v>
      </c>
      <c r="AC253" s="22"/>
      <c r="AD253" s="22"/>
      <c r="AE253" s="22">
        <f t="shared" si="75"/>
        <v>1.7</v>
      </c>
      <c r="AF253" s="23">
        <v>9</v>
      </c>
      <c r="AG253" s="23">
        <v>23</v>
      </c>
      <c r="AH253" s="23">
        <v>0</v>
      </c>
      <c r="AI253" s="22">
        <f t="shared" si="88"/>
        <v>0.78260869565217395</v>
      </c>
      <c r="AJ253" s="22">
        <v>0</v>
      </c>
      <c r="AK253" s="22">
        <v>81</v>
      </c>
      <c r="AL253" s="22">
        <f t="shared" si="76"/>
        <v>81</v>
      </c>
      <c r="AM253" s="22">
        <f t="shared" si="77"/>
        <v>1.62</v>
      </c>
      <c r="AN253" s="22" t="s">
        <v>907</v>
      </c>
      <c r="AO253" s="22">
        <v>0.5</v>
      </c>
      <c r="AP253" s="22">
        <f t="shared" si="78"/>
        <v>2.12</v>
      </c>
      <c r="AQ253" s="22"/>
      <c r="AR253" s="22"/>
      <c r="AS253" s="22">
        <f t="shared" si="79"/>
        <v>2.9026086956521699</v>
      </c>
      <c r="AT253" s="42" t="s">
        <v>908</v>
      </c>
      <c r="AU253" s="22">
        <v>0.2</v>
      </c>
      <c r="AV253" s="23"/>
      <c r="AW253" s="22"/>
      <c r="AX253" s="22">
        <f t="shared" si="80"/>
        <v>0.2</v>
      </c>
      <c r="AY253" s="23"/>
      <c r="AZ253" s="22"/>
      <c r="BA253" s="22"/>
      <c r="BB253" s="22"/>
      <c r="BC253" s="22">
        <f t="shared" si="81"/>
        <v>0.2</v>
      </c>
      <c r="BD253" s="22"/>
      <c r="BE253" s="22"/>
      <c r="BF253" s="22"/>
      <c r="BG253" s="22"/>
      <c r="BH253" s="22">
        <f t="shared" si="82"/>
        <v>0</v>
      </c>
      <c r="BI253" s="27" t="s">
        <v>909</v>
      </c>
      <c r="BJ253" s="27" t="s">
        <v>910</v>
      </c>
      <c r="BK253" s="27">
        <v>1.25</v>
      </c>
      <c r="BL253" s="46"/>
      <c r="BM253" s="22"/>
      <c r="BN253" s="22"/>
      <c r="BO253" s="22"/>
      <c r="BP253" s="22">
        <f t="shared" si="83"/>
        <v>1.25</v>
      </c>
      <c r="BQ253" s="22">
        <f t="shared" si="84"/>
        <v>1.45</v>
      </c>
      <c r="BR253" s="22">
        <f t="shared" si="85"/>
        <v>68.552608695652197</v>
      </c>
      <c r="BS253" s="22">
        <f t="shared" si="89"/>
        <v>13</v>
      </c>
      <c r="BT253" s="22">
        <f t="shared" si="90"/>
        <v>22</v>
      </c>
      <c r="BU253" s="22">
        <f t="shared" si="87"/>
        <v>88</v>
      </c>
    </row>
    <row r="254" spans="1:73" ht="14">
      <c r="A254" s="7" t="s">
        <v>848</v>
      </c>
      <c r="B254" s="7" t="s">
        <v>911</v>
      </c>
      <c r="C254" s="8" t="s">
        <v>912</v>
      </c>
      <c r="D254" s="9">
        <v>5.6710000000000003</v>
      </c>
      <c r="E254" s="22" t="s">
        <v>468</v>
      </c>
      <c r="F254" s="22">
        <v>0.25</v>
      </c>
      <c r="G254" s="23"/>
      <c r="H254" s="22"/>
      <c r="I254" s="22"/>
      <c r="J254" s="22"/>
      <c r="K254" s="22"/>
      <c r="L254" s="22"/>
      <c r="M254" s="22"/>
      <c r="N254" s="22"/>
      <c r="O254" s="22">
        <f t="shared" si="86"/>
        <v>0.25</v>
      </c>
      <c r="P254" s="22">
        <f t="shared" si="72"/>
        <v>5.9210000000000003</v>
      </c>
      <c r="Q254" s="29" t="s">
        <v>91</v>
      </c>
      <c r="R254" s="22">
        <v>3.2695699999999999</v>
      </c>
      <c r="S254" s="30">
        <f t="shared" si="73"/>
        <v>49.617420000000003</v>
      </c>
      <c r="T254" s="29">
        <v>63</v>
      </c>
      <c r="U254" s="33">
        <f t="shared" si="91"/>
        <v>3.15</v>
      </c>
      <c r="V254" s="22"/>
      <c r="W254" s="22"/>
      <c r="X254" s="22">
        <f t="shared" si="74"/>
        <v>3.15</v>
      </c>
      <c r="Y254" s="22"/>
      <c r="Z254" s="22"/>
      <c r="AA254" s="23">
        <v>4.5</v>
      </c>
      <c r="AB254" s="22">
        <f t="shared" si="71"/>
        <v>1.9</v>
      </c>
      <c r="AC254" s="22"/>
      <c r="AD254" s="22"/>
      <c r="AE254" s="22">
        <f t="shared" si="75"/>
        <v>1.9</v>
      </c>
      <c r="AF254" s="23">
        <v>0</v>
      </c>
      <c r="AG254" s="23">
        <v>23</v>
      </c>
      <c r="AH254" s="23">
        <v>0</v>
      </c>
      <c r="AI254" s="22">
        <f t="shared" si="88"/>
        <v>0</v>
      </c>
      <c r="AJ254" s="22">
        <v>0</v>
      </c>
      <c r="AK254" s="22"/>
      <c r="AL254" s="22">
        <f t="shared" si="76"/>
        <v>0</v>
      </c>
      <c r="AM254" s="22">
        <f t="shared" si="77"/>
        <v>0</v>
      </c>
      <c r="AN254" s="22"/>
      <c r="AO254" s="22"/>
      <c r="AP254" s="22">
        <f t="shared" si="78"/>
        <v>0</v>
      </c>
      <c r="AQ254" s="22"/>
      <c r="AR254" s="22"/>
      <c r="AS254" s="22">
        <f t="shared" si="79"/>
        <v>0</v>
      </c>
      <c r="AT254" s="42"/>
      <c r="AU254" s="22"/>
      <c r="AV254" s="23"/>
      <c r="AW254" s="22"/>
      <c r="AX254" s="22">
        <f t="shared" si="80"/>
        <v>0</v>
      </c>
      <c r="AY254" s="23"/>
      <c r="AZ254" s="22"/>
      <c r="BA254" s="22"/>
      <c r="BB254" s="22"/>
      <c r="BC254" s="22">
        <f t="shared" si="81"/>
        <v>0</v>
      </c>
      <c r="BD254" s="22"/>
      <c r="BE254" s="22"/>
      <c r="BF254" s="22"/>
      <c r="BG254" s="22"/>
      <c r="BH254" s="22">
        <f t="shared" si="82"/>
        <v>0</v>
      </c>
      <c r="BI254" s="27" t="s">
        <v>913</v>
      </c>
      <c r="BJ254" s="27" t="s">
        <v>913</v>
      </c>
      <c r="BK254" s="27">
        <v>2.8</v>
      </c>
      <c r="BL254" s="46"/>
      <c r="BM254" s="22"/>
      <c r="BN254" s="22"/>
      <c r="BO254" s="22"/>
      <c r="BP254" s="22">
        <f t="shared" si="83"/>
        <v>2.8</v>
      </c>
      <c r="BQ254" s="22">
        <f t="shared" si="84"/>
        <v>2.8</v>
      </c>
      <c r="BR254" s="22">
        <f t="shared" si="85"/>
        <v>63.388420000000004</v>
      </c>
      <c r="BS254" s="22">
        <f t="shared" si="89"/>
        <v>38</v>
      </c>
      <c r="BT254" s="22">
        <f t="shared" si="90"/>
        <v>37</v>
      </c>
      <c r="BU254" s="22">
        <f t="shared" si="87"/>
        <v>143</v>
      </c>
    </row>
    <row r="255" spans="1:73" ht="14">
      <c r="A255" s="7" t="s">
        <v>848</v>
      </c>
      <c r="B255" s="7" t="s">
        <v>914</v>
      </c>
      <c r="C255" s="8" t="s">
        <v>915</v>
      </c>
      <c r="D255" s="9">
        <v>5.4770000000000003</v>
      </c>
      <c r="E255" s="22" t="s">
        <v>468</v>
      </c>
      <c r="F255" s="22">
        <v>0.25</v>
      </c>
      <c r="G255" s="23"/>
      <c r="H255" s="22"/>
      <c r="I255" s="22" t="s">
        <v>140</v>
      </c>
      <c r="J255" s="22">
        <v>0.2</v>
      </c>
      <c r="K255" s="22"/>
      <c r="L255" s="22"/>
      <c r="M255" s="22"/>
      <c r="N255" s="22"/>
      <c r="O255" s="22">
        <f t="shared" si="86"/>
        <v>0.45</v>
      </c>
      <c r="P255" s="22">
        <f t="shared" si="72"/>
        <v>5.9269999999999996</v>
      </c>
      <c r="Q255" s="29" t="s">
        <v>91</v>
      </c>
      <c r="R255" s="22">
        <v>2.74336</v>
      </c>
      <c r="S255" s="30">
        <f t="shared" si="73"/>
        <v>46.460160000000002</v>
      </c>
      <c r="T255" s="29">
        <v>85.5</v>
      </c>
      <c r="U255" s="33">
        <f t="shared" si="91"/>
        <v>4.2750000000000004</v>
      </c>
      <c r="V255" s="22"/>
      <c r="W255" s="22"/>
      <c r="X255" s="22">
        <f t="shared" si="74"/>
        <v>4.2750000000000004</v>
      </c>
      <c r="Y255" s="22"/>
      <c r="Z255" s="22"/>
      <c r="AA255" s="23">
        <v>3.5</v>
      </c>
      <c r="AB255" s="22">
        <f t="shared" si="71"/>
        <v>1.7</v>
      </c>
      <c r="AC255" s="22"/>
      <c r="AD255" s="22"/>
      <c r="AE255" s="22">
        <f t="shared" si="75"/>
        <v>1.7</v>
      </c>
      <c r="AF255" s="23">
        <v>11</v>
      </c>
      <c r="AG255" s="23">
        <v>22</v>
      </c>
      <c r="AH255" s="23">
        <v>0</v>
      </c>
      <c r="AI255" s="22">
        <f t="shared" si="88"/>
        <v>1</v>
      </c>
      <c r="AJ255" s="22">
        <v>0</v>
      </c>
      <c r="AK255" s="22">
        <v>227.5</v>
      </c>
      <c r="AL255" s="22">
        <f t="shared" si="76"/>
        <v>227.5</v>
      </c>
      <c r="AM255" s="22">
        <f t="shared" si="77"/>
        <v>2</v>
      </c>
      <c r="AN255" s="22"/>
      <c r="AO255" s="22"/>
      <c r="AP255" s="22">
        <f t="shared" si="78"/>
        <v>2</v>
      </c>
      <c r="AQ255" s="22"/>
      <c r="AR255" s="22"/>
      <c r="AS255" s="22">
        <f t="shared" si="79"/>
        <v>3</v>
      </c>
      <c r="AT255" s="42"/>
      <c r="AU255" s="22"/>
      <c r="AV255" s="23"/>
      <c r="AW255" s="22"/>
      <c r="AX255" s="22">
        <f t="shared" si="80"/>
        <v>0</v>
      </c>
      <c r="AY255" s="23"/>
      <c r="AZ255" s="22"/>
      <c r="BA255" s="22"/>
      <c r="BB255" s="22"/>
      <c r="BC255" s="22">
        <f t="shared" si="81"/>
        <v>0</v>
      </c>
      <c r="BD255" s="22"/>
      <c r="BE255" s="22"/>
      <c r="BF255" s="22"/>
      <c r="BG255" s="22"/>
      <c r="BH255" s="22">
        <f t="shared" si="82"/>
        <v>0</v>
      </c>
      <c r="BI255" s="27"/>
      <c r="BJ255" s="27"/>
      <c r="BK255" s="27"/>
      <c r="BL255" s="46"/>
      <c r="BM255" s="22"/>
      <c r="BN255" s="22"/>
      <c r="BO255" s="22"/>
      <c r="BP255" s="22">
        <f t="shared" si="83"/>
        <v>0</v>
      </c>
      <c r="BQ255" s="22">
        <f t="shared" si="84"/>
        <v>0</v>
      </c>
      <c r="BR255" s="22">
        <f t="shared" si="85"/>
        <v>61.362160000000003</v>
      </c>
      <c r="BS255" s="22">
        <f t="shared" si="89"/>
        <v>70</v>
      </c>
      <c r="BT255" s="22">
        <f t="shared" si="90"/>
        <v>48</v>
      </c>
      <c r="BU255" s="22">
        <f t="shared" si="87"/>
        <v>188</v>
      </c>
    </row>
    <row r="256" spans="1:73" ht="14">
      <c r="A256" s="7" t="s">
        <v>848</v>
      </c>
      <c r="B256" s="7" t="s">
        <v>916</v>
      </c>
      <c r="C256" s="8" t="s">
        <v>917</v>
      </c>
      <c r="D256" s="9">
        <v>5.4320000000000004</v>
      </c>
      <c r="E256" s="22" t="s">
        <v>468</v>
      </c>
      <c r="F256" s="22">
        <v>0.25</v>
      </c>
      <c r="G256" s="23"/>
      <c r="H256" s="22"/>
      <c r="I256" s="22"/>
      <c r="J256" s="22"/>
      <c r="K256" s="22"/>
      <c r="L256" s="22"/>
      <c r="M256" s="22"/>
      <c r="N256" s="22"/>
      <c r="O256" s="22">
        <f t="shared" si="86"/>
        <v>0.25</v>
      </c>
      <c r="P256" s="22">
        <f t="shared" si="72"/>
        <v>5.6820000000000004</v>
      </c>
      <c r="Q256" s="29" t="s">
        <v>91</v>
      </c>
      <c r="R256" s="22">
        <v>2.22174</v>
      </c>
      <c r="S256" s="30">
        <f t="shared" si="73"/>
        <v>43.330440000000003</v>
      </c>
      <c r="T256" s="29">
        <v>65</v>
      </c>
      <c r="U256" s="33">
        <f t="shared" si="91"/>
        <v>3.25</v>
      </c>
      <c r="V256" s="22"/>
      <c r="W256" s="22"/>
      <c r="X256" s="22">
        <f t="shared" si="74"/>
        <v>3.25</v>
      </c>
      <c r="Y256" s="22"/>
      <c r="Z256" s="22"/>
      <c r="AA256" s="23">
        <v>3.6669999999999998</v>
      </c>
      <c r="AB256" s="22">
        <f t="shared" si="71"/>
        <v>1.7334000000000001</v>
      </c>
      <c r="AC256" s="22"/>
      <c r="AD256" s="22"/>
      <c r="AE256" s="22">
        <f t="shared" si="75"/>
        <v>1.7334000000000001</v>
      </c>
      <c r="AF256" s="23">
        <v>6</v>
      </c>
      <c r="AG256" s="23">
        <v>23</v>
      </c>
      <c r="AH256" s="23">
        <v>0</v>
      </c>
      <c r="AI256" s="22">
        <f t="shared" si="88"/>
        <v>0.52173913043478304</v>
      </c>
      <c r="AJ256" s="22">
        <v>0</v>
      </c>
      <c r="AK256" s="22"/>
      <c r="AL256" s="22">
        <f t="shared" si="76"/>
        <v>0</v>
      </c>
      <c r="AM256" s="22">
        <f t="shared" si="77"/>
        <v>0</v>
      </c>
      <c r="AN256" s="22"/>
      <c r="AO256" s="22"/>
      <c r="AP256" s="22">
        <f t="shared" si="78"/>
        <v>0</v>
      </c>
      <c r="AQ256" s="22"/>
      <c r="AR256" s="22"/>
      <c r="AS256" s="22">
        <f t="shared" si="79"/>
        <v>0.52173913043478304</v>
      </c>
      <c r="AT256" s="42"/>
      <c r="AU256" s="22"/>
      <c r="AV256" s="23"/>
      <c r="AW256" s="22"/>
      <c r="AX256" s="22">
        <f t="shared" si="80"/>
        <v>0</v>
      </c>
      <c r="AY256" s="23"/>
      <c r="AZ256" s="22"/>
      <c r="BA256" s="22"/>
      <c r="BB256" s="22"/>
      <c r="BC256" s="22">
        <f t="shared" si="81"/>
        <v>0</v>
      </c>
      <c r="BD256" s="22"/>
      <c r="BE256" s="22"/>
      <c r="BF256" s="22"/>
      <c r="BG256" s="22"/>
      <c r="BH256" s="22">
        <f t="shared" si="82"/>
        <v>0</v>
      </c>
      <c r="BI256" s="27"/>
      <c r="BJ256" s="27"/>
      <c r="BK256" s="27"/>
      <c r="BL256" s="46"/>
      <c r="BM256" s="22"/>
      <c r="BN256" s="22"/>
      <c r="BO256" s="22"/>
      <c r="BP256" s="22">
        <f t="shared" si="83"/>
        <v>0</v>
      </c>
      <c r="BQ256" s="22">
        <f t="shared" si="84"/>
        <v>0</v>
      </c>
      <c r="BR256" s="22">
        <f t="shared" si="85"/>
        <v>54.517579130434797</v>
      </c>
      <c r="BS256" s="22">
        <f t="shared" si="89"/>
        <v>92</v>
      </c>
      <c r="BT256" s="22">
        <f t="shared" si="90"/>
        <v>95</v>
      </c>
      <c r="BU256" s="22">
        <f t="shared" si="87"/>
        <v>359</v>
      </c>
    </row>
    <row r="257" spans="1:73" ht="14">
      <c r="A257" s="7" t="s">
        <v>848</v>
      </c>
      <c r="B257" s="7" t="s">
        <v>918</v>
      </c>
      <c r="C257" s="8" t="s">
        <v>919</v>
      </c>
      <c r="D257" s="9">
        <v>5.431</v>
      </c>
      <c r="E257" s="22" t="s">
        <v>468</v>
      </c>
      <c r="F257" s="22">
        <v>0.25</v>
      </c>
      <c r="G257" s="23"/>
      <c r="H257" s="22"/>
      <c r="I257" s="22"/>
      <c r="J257" s="22"/>
      <c r="K257" s="22"/>
      <c r="L257" s="22"/>
      <c r="M257" s="22"/>
      <c r="N257" s="22"/>
      <c r="O257" s="22">
        <f t="shared" si="86"/>
        <v>0.25</v>
      </c>
      <c r="P257" s="22">
        <f t="shared" si="72"/>
        <v>5.681</v>
      </c>
      <c r="Q257" s="29" t="s">
        <v>91</v>
      </c>
      <c r="R257" s="22">
        <v>3.1768100000000001</v>
      </c>
      <c r="S257" s="30">
        <f t="shared" si="73"/>
        <v>49.060859999999998</v>
      </c>
      <c r="T257" s="29">
        <v>72</v>
      </c>
      <c r="U257" s="33">
        <f t="shared" si="91"/>
        <v>3.6</v>
      </c>
      <c r="V257" s="22"/>
      <c r="W257" s="22"/>
      <c r="X257" s="22">
        <f t="shared" si="74"/>
        <v>3.6</v>
      </c>
      <c r="Y257" s="22"/>
      <c r="Z257" s="22"/>
      <c r="AA257" s="23">
        <v>4.5</v>
      </c>
      <c r="AB257" s="22">
        <f t="shared" si="71"/>
        <v>1.9</v>
      </c>
      <c r="AC257" s="22"/>
      <c r="AD257" s="22"/>
      <c r="AE257" s="22">
        <f t="shared" si="75"/>
        <v>1.9</v>
      </c>
      <c r="AF257" s="23">
        <v>0</v>
      </c>
      <c r="AG257" s="23">
        <v>23</v>
      </c>
      <c r="AH257" s="23">
        <v>0</v>
      </c>
      <c r="AI257" s="22">
        <f t="shared" si="88"/>
        <v>0</v>
      </c>
      <c r="AJ257" s="22">
        <v>0</v>
      </c>
      <c r="AK257" s="22">
        <v>145</v>
      </c>
      <c r="AL257" s="22">
        <f t="shared" si="76"/>
        <v>145</v>
      </c>
      <c r="AM257" s="22">
        <f t="shared" si="77"/>
        <v>2</v>
      </c>
      <c r="AN257" s="22" t="s">
        <v>920</v>
      </c>
      <c r="AO257" s="22">
        <v>0.75</v>
      </c>
      <c r="AP257" s="22">
        <f t="shared" si="78"/>
        <v>2.75</v>
      </c>
      <c r="AQ257" s="22"/>
      <c r="AR257" s="22"/>
      <c r="AS257" s="22">
        <f t="shared" si="79"/>
        <v>2.75</v>
      </c>
      <c r="AT257" s="42"/>
      <c r="AU257" s="22"/>
      <c r="AV257" s="23"/>
      <c r="AW257" s="22"/>
      <c r="AX257" s="22">
        <f t="shared" si="80"/>
        <v>0</v>
      </c>
      <c r="AY257" s="23"/>
      <c r="AZ257" s="22"/>
      <c r="BA257" s="153" t="s">
        <v>921</v>
      </c>
      <c r="BB257" s="22">
        <v>0.3</v>
      </c>
      <c r="BC257" s="22">
        <f t="shared" si="81"/>
        <v>0.3</v>
      </c>
      <c r="BD257" s="22"/>
      <c r="BE257" s="22"/>
      <c r="BF257" s="22"/>
      <c r="BG257" s="22"/>
      <c r="BH257" s="22">
        <f t="shared" si="82"/>
        <v>0</v>
      </c>
      <c r="BI257" s="27" t="s">
        <v>130</v>
      </c>
      <c r="BJ257" s="27" t="s">
        <v>130</v>
      </c>
      <c r="BK257" s="27">
        <v>1</v>
      </c>
      <c r="BL257" s="46"/>
      <c r="BM257" s="22"/>
      <c r="BN257" s="22"/>
      <c r="BO257" s="22"/>
      <c r="BP257" s="22">
        <f t="shared" si="83"/>
        <v>1</v>
      </c>
      <c r="BQ257" s="22">
        <f t="shared" si="84"/>
        <v>1.3</v>
      </c>
      <c r="BR257" s="22">
        <f t="shared" si="85"/>
        <v>64.29186</v>
      </c>
      <c r="BS257" s="22">
        <f t="shared" si="89"/>
        <v>43</v>
      </c>
      <c r="BT257" s="22">
        <f t="shared" si="90"/>
        <v>33</v>
      </c>
      <c r="BU257" s="22">
        <f t="shared" si="87"/>
        <v>131</v>
      </c>
    </row>
    <row r="258" spans="1:73" ht="14">
      <c r="A258" s="7" t="s">
        <v>848</v>
      </c>
      <c r="B258" s="7" t="s">
        <v>922</v>
      </c>
      <c r="C258" s="8" t="s">
        <v>923</v>
      </c>
      <c r="D258" s="9">
        <v>5.3159999999999998</v>
      </c>
      <c r="E258" s="22" t="s">
        <v>468</v>
      </c>
      <c r="F258" s="22">
        <v>0.25</v>
      </c>
      <c r="G258" s="23"/>
      <c r="H258" s="22"/>
      <c r="I258" s="22"/>
      <c r="J258" s="22"/>
      <c r="K258" s="22"/>
      <c r="L258" s="22"/>
      <c r="M258" s="22"/>
      <c r="N258" s="22"/>
      <c r="O258" s="22">
        <f t="shared" si="86"/>
        <v>0.25</v>
      </c>
      <c r="P258" s="22">
        <f t="shared" si="72"/>
        <v>5.5659999999999998</v>
      </c>
      <c r="Q258" s="29" t="s">
        <v>91</v>
      </c>
      <c r="R258" s="22">
        <v>1.4869600000000001</v>
      </c>
      <c r="S258" s="30">
        <f t="shared" si="73"/>
        <v>38.921759999999999</v>
      </c>
      <c r="T258" s="29">
        <v>63.5</v>
      </c>
      <c r="U258" s="33">
        <f t="shared" si="91"/>
        <v>3.1749999999999998</v>
      </c>
      <c r="V258" s="22"/>
      <c r="W258" s="22"/>
      <c r="X258" s="22">
        <f t="shared" si="74"/>
        <v>3.1749999999999998</v>
      </c>
      <c r="Y258" s="22"/>
      <c r="Z258" s="22"/>
      <c r="AA258" s="23">
        <v>4.55</v>
      </c>
      <c r="AB258" s="22">
        <f t="shared" si="71"/>
        <v>1.91</v>
      </c>
      <c r="AC258" s="22"/>
      <c r="AD258" s="22"/>
      <c r="AE258" s="22">
        <f t="shared" si="75"/>
        <v>1.91</v>
      </c>
      <c r="AF258" s="23">
        <v>9</v>
      </c>
      <c r="AG258" s="23">
        <v>23</v>
      </c>
      <c r="AH258" s="23">
        <v>0</v>
      </c>
      <c r="AI258" s="22">
        <f t="shared" si="88"/>
        <v>0.78260869565217395</v>
      </c>
      <c r="AJ258" s="22">
        <v>0</v>
      </c>
      <c r="AK258" s="22">
        <v>38.5</v>
      </c>
      <c r="AL258" s="22">
        <f t="shared" si="76"/>
        <v>38.5</v>
      </c>
      <c r="AM258" s="22">
        <f t="shared" si="77"/>
        <v>0.77</v>
      </c>
      <c r="AN258" s="22"/>
      <c r="AO258" s="22"/>
      <c r="AP258" s="22">
        <f t="shared" si="78"/>
        <v>0.77</v>
      </c>
      <c r="AQ258" s="22"/>
      <c r="AR258" s="22"/>
      <c r="AS258" s="22">
        <f t="shared" si="79"/>
        <v>1.5526086956521701</v>
      </c>
      <c r="AT258" s="42"/>
      <c r="AU258" s="22"/>
      <c r="AV258" s="23"/>
      <c r="AW258" s="22"/>
      <c r="AX258" s="22">
        <f t="shared" si="80"/>
        <v>0</v>
      </c>
      <c r="AY258" s="23"/>
      <c r="AZ258" s="22"/>
      <c r="BA258" s="22"/>
      <c r="BB258" s="22"/>
      <c r="BC258" s="22">
        <f t="shared" si="81"/>
        <v>0</v>
      </c>
      <c r="BD258" s="22"/>
      <c r="BE258" s="22"/>
      <c r="BF258" s="22"/>
      <c r="BG258" s="22"/>
      <c r="BH258" s="22">
        <f t="shared" si="82"/>
        <v>0</v>
      </c>
      <c r="BI258" s="27"/>
      <c r="BJ258" s="27"/>
      <c r="BK258" s="27"/>
      <c r="BL258" s="46"/>
      <c r="BM258" s="22"/>
      <c r="BN258" s="22"/>
      <c r="BO258" s="22"/>
      <c r="BP258" s="22">
        <f t="shared" si="83"/>
        <v>0</v>
      </c>
      <c r="BQ258" s="22">
        <f t="shared" si="84"/>
        <v>0</v>
      </c>
      <c r="BR258" s="22">
        <f t="shared" si="85"/>
        <v>51.125368695652199</v>
      </c>
      <c r="BS258" s="22">
        <f t="shared" si="89"/>
        <v>113</v>
      </c>
      <c r="BT258" s="22">
        <f t="shared" si="90"/>
        <v>108</v>
      </c>
      <c r="BU258" s="22">
        <f t="shared" si="87"/>
        <v>401</v>
      </c>
    </row>
    <row r="259" spans="1:73" ht="14">
      <c r="A259" s="7" t="s">
        <v>848</v>
      </c>
      <c r="B259" s="7" t="s">
        <v>924</v>
      </c>
      <c r="C259" s="8" t="s">
        <v>925</v>
      </c>
      <c r="D259" s="9">
        <v>5.3979999999999997</v>
      </c>
      <c r="E259" s="22" t="s">
        <v>468</v>
      </c>
      <c r="F259" s="22">
        <v>0.25</v>
      </c>
      <c r="G259" s="23"/>
      <c r="H259" s="22"/>
      <c r="I259" s="22"/>
      <c r="J259" s="22"/>
      <c r="K259" s="22"/>
      <c r="L259" s="22"/>
      <c r="M259" s="22"/>
      <c r="N259" s="22"/>
      <c r="O259" s="22">
        <f t="shared" si="86"/>
        <v>0.25</v>
      </c>
      <c r="P259" s="22">
        <f t="shared" si="72"/>
        <v>5.6479999999999997</v>
      </c>
      <c r="Q259" s="29" t="s">
        <v>91</v>
      </c>
      <c r="R259" s="22">
        <v>2.5675699999999999</v>
      </c>
      <c r="S259" s="30">
        <f t="shared" si="73"/>
        <v>45.405419999999999</v>
      </c>
      <c r="T259" s="29">
        <v>76</v>
      </c>
      <c r="U259" s="33">
        <f t="shared" si="91"/>
        <v>3.8</v>
      </c>
      <c r="V259" s="22"/>
      <c r="W259" s="22"/>
      <c r="X259" s="22">
        <f t="shared" si="74"/>
        <v>3.8</v>
      </c>
      <c r="Y259" s="22"/>
      <c r="Z259" s="22"/>
      <c r="AA259" s="23">
        <v>4</v>
      </c>
      <c r="AB259" s="22">
        <f t="shared" ref="AB259:AB322" si="92">2*(AA259*10+50)/100</f>
        <v>1.8</v>
      </c>
      <c r="AC259" s="22"/>
      <c r="AD259" s="22"/>
      <c r="AE259" s="22">
        <f t="shared" si="75"/>
        <v>1.8</v>
      </c>
      <c r="AF259" s="23">
        <v>0</v>
      </c>
      <c r="AG259" s="23">
        <v>23</v>
      </c>
      <c r="AH259" s="23">
        <v>0</v>
      </c>
      <c r="AI259" s="22">
        <f t="shared" si="88"/>
        <v>0</v>
      </c>
      <c r="AJ259" s="22">
        <v>0</v>
      </c>
      <c r="AK259" s="22"/>
      <c r="AL259" s="22">
        <f t="shared" si="76"/>
        <v>0</v>
      </c>
      <c r="AM259" s="22">
        <f t="shared" si="77"/>
        <v>0</v>
      </c>
      <c r="AN259" s="22"/>
      <c r="AO259" s="22"/>
      <c r="AP259" s="22">
        <f t="shared" si="78"/>
        <v>0</v>
      </c>
      <c r="AQ259" s="22"/>
      <c r="AR259" s="22"/>
      <c r="AS259" s="22">
        <f t="shared" si="79"/>
        <v>0</v>
      </c>
      <c r="AT259" s="42"/>
      <c r="AU259" s="22"/>
      <c r="AV259" s="23"/>
      <c r="AW259" s="22"/>
      <c r="AX259" s="22">
        <f t="shared" si="80"/>
        <v>0</v>
      </c>
      <c r="AY259" s="23"/>
      <c r="AZ259" s="22"/>
      <c r="BA259" s="22"/>
      <c r="BB259" s="22"/>
      <c r="BC259" s="22">
        <f t="shared" si="81"/>
        <v>0</v>
      </c>
      <c r="BD259" s="22"/>
      <c r="BE259" s="22"/>
      <c r="BF259" s="22"/>
      <c r="BG259" s="22"/>
      <c r="BH259" s="22">
        <f t="shared" si="82"/>
        <v>0</v>
      </c>
      <c r="BI259" s="27"/>
      <c r="BJ259" s="27"/>
      <c r="BK259" s="27"/>
      <c r="BL259" s="46"/>
      <c r="BM259" s="22"/>
      <c r="BN259" s="22"/>
      <c r="BO259" s="22"/>
      <c r="BP259" s="22">
        <f t="shared" si="83"/>
        <v>0</v>
      </c>
      <c r="BQ259" s="22">
        <f t="shared" si="84"/>
        <v>0</v>
      </c>
      <c r="BR259" s="22">
        <f t="shared" si="85"/>
        <v>56.653419999999997</v>
      </c>
      <c r="BS259" s="22">
        <f t="shared" si="89"/>
        <v>77</v>
      </c>
      <c r="BT259" s="22">
        <f t="shared" si="90"/>
        <v>85</v>
      </c>
      <c r="BU259" s="22">
        <f t="shared" si="87"/>
        <v>306</v>
      </c>
    </row>
    <row r="260" spans="1:73" ht="14">
      <c r="A260" s="7" t="s">
        <v>848</v>
      </c>
      <c r="B260" s="7" t="s">
        <v>926</v>
      </c>
      <c r="C260" s="8" t="s">
        <v>927</v>
      </c>
      <c r="D260" s="9">
        <v>5.3369999999999997</v>
      </c>
      <c r="E260" s="22" t="s">
        <v>468</v>
      </c>
      <c r="F260" s="22">
        <v>0.25</v>
      </c>
      <c r="G260" s="23"/>
      <c r="H260" s="22"/>
      <c r="I260" s="22" t="s">
        <v>140</v>
      </c>
      <c r="J260" s="22">
        <v>0.2</v>
      </c>
      <c r="K260" s="22"/>
      <c r="L260" s="22"/>
      <c r="M260" s="22"/>
      <c r="N260" s="22"/>
      <c r="O260" s="22">
        <f t="shared" si="86"/>
        <v>0.45</v>
      </c>
      <c r="P260" s="22">
        <f t="shared" si="72"/>
        <v>5.7869999999999999</v>
      </c>
      <c r="Q260" s="29" t="s">
        <v>91</v>
      </c>
      <c r="R260" s="22">
        <v>3.3087</v>
      </c>
      <c r="S260" s="30">
        <f t="shared" si="73"/>
        <v>49.852200000000003</v>
      </c>
      <c r="T260" s="29">
        <v>77.5</v>
      </c>
      <c r="U260" s="33">
        <f t="shared" si="91"/>
        <v>3.875</v>
      </c>
      <c r="V260" s="22"/>
      <c r="W260" s="22"/>
      <c r="X260" s="22">
        <f t="shared" si="74"/>
        <v>3.875</v>
      </c>
      <c r="Y260" s="22"/>
      <c r="Z260" s="22"/>
      <c r="AA260" s="23">
        <v>3.75</v>
      </c>
      <c r="AB260" s="22">
        <f t="shared" si="92"/>
        <v>1.75</v>
      </c>
      <c r="AC260" s="22"/>
      <c r="AD260" s="22"/>
      <c r="AE260" s="22">
        <f t="shared" si="75"/>
        <v>1.75</v>
      </c>
      <c r="AF260" s="23">
        <v>1</v>
      </c>
      <c r="AG260" s="23">
        <v>22</v>
      </c>
      <c r="AH260" s="23">
        <v>0</v>
      </c>
      <c r="AI260" s="22">
        <f t="shared" si="88"/>
        <v>9.0909090909090898E-2</v>
      </c>
      <c r="AJ260" s="22">
        <v>0</v>
      </c>
      <c r="AK260" s="22">
        <v>119.5</v>
      </c>
      <c r="AL260" s="22">
        <f t="shared" si="76"/>
        <v>119.5</v>
      </c>
      <c r="AM260" s="22">
        <f t="shared" si="77"/>
        <v>2</v>
      </c>
      <c r="AN260" s="27" t="s">
        <v>758</v>
      </c>
      <c r="AO260" s="22">
        <v>0.75</v>
      </c>
      <c r="AP260" s="22">
        <f t="shared" si="78"/>
        <v>2.75</v>
      </c>
      <c r="AQ260" s="22"/>
      <c r="AR260" s="22"/>
      <c r="AS260" s="22">
        <f t="shared" si="79"/>
        <v>2.8409090909090899</v>
      </c>
      <c r="AT260" s="42"/>
      <c r="AU260" s="22"/>
      <c r="AV260" s="23"/>
      <c r="AW260" s="22"/>
      <c r="AX260" s="22">
        <f t="shared" si="80"/>
        <v>0</v>
      </c>
      <c r="AY260" s="23"/>
      <c r="AZ260" s="22"/>
      <c r="BA260" s="22"/>
      <c r="BB260" s="22"/>
      <c r="BC260" s="22">
        <f t="shared" si="81"/>
        <v>0</v>
      </c>
      <c r="BD260" s="22"/>
      <c r="BE260" s="22"/>
      <c r="BF260" s="22"/>
      <c r="BG260" s="22"/>
      <c r="BH260" s="22">
        <f t="shared" si="82"/>
        <v>0</v>
      </c>
      <c r="BI260" s="27" t="s">
        <v>148</v>
      </c>
      <c r="BJ260" s="27" t="s">
        <v>148</v>
      </c>
      <c r="BK260" s="27">
        <v>1</v>
      </c>
      <c r="BL260" s="46"/>
      <c r="BM260" s="22"/>
      <c r="BN260" s="22"/>
      <c r="BO260" s="22"/>
      <c r="BP260" s="22">
        <f t="shared" si="83"/>
        <v>1</v>
      </c>
      <c r="BQ260" s="22">
        <f t="shared" si="84"/>
        <v>1</v>
      </c>
      <c r="BR260" s="22">
        <f t="shared" si="85"/>
        <v>65.105109090909096</v>
      </c>
      <c r="BS260" s="22">
        <f t="shared" si="89"/>
        <v>35</v>
      </c>
      <c r="BT260" s="22">
        <f t="shared" si="90"/>
        <v>29</v>
      </c>
      <c r="BU260" s="22">
        <f t="shared" si="87"/>
        <v>124</v>
      </c>
    </row>
    <row r="261" spans="1:73" ht="14">
      <c r="A261" s="7" t="s">
        <v>848</v>
      </c>
      <c r="B261" s="7" t="s">
        <v>928</v>
      </c>
      <c r="C261" s="8" t="s">
        <v>929</v>
      </c>
      <c r="D261" s="9">
        <v>5.4080000000000004</v>
      </c>
      <c r="E261" s="22" t="s">
        <v>468</v>
      </c>
      <c r="F261" s="22">
        <v>0.25</v>
      </c>
      <c r="G261" s="23"/>
      <c r="H261" s="22"/>
      <c r="I261" s="22"/>
      <c r="J261" s="22"/>
      <c r="K261" s="22"/>
      <c r="L261" s="22"/>
      <c r="M261" s="22"/>
      <c r="N261" s="22"/>
      <c r="O261" s="22">
        <f t="shared" si="86"/>
        <v>0.25</v>
      </c>
      <c r="P261" s="22">
        <f t="shared" ref="P261:P324" si="93">O261+D261</f>
        <v>5.6580000000000004</v>
      </c>
      <c r="Q261" s="29" t="s">
        <v>91</v>
      </c>
      <c r="R261" s="22">
        <v>0.94347999999999999</v>
      </c>
      <c r="S261" s="30">
        <f t="shared" ref="S261:S324" si="94">(R261*10+50)*0.6</f>
        <v>35.660879999999999</v>
      </c>
      <c r="T261" s="29">
        <v>49</v>
      </c>
      <c r="U261" s="33">
        <f t="shared" si="91"/>
        <v>2.4500000000000002</v>
      </c>
      <c r="V261" s="22"/>
      <c r="W261" s="22"/>
      <c r="X261" s="22">
        <f t="shared" ref="X261:X324" si="95">W261+U261</f>
        <v>2.4500000000000002</v>
      </c>
      <c r="Y261" s="22"/>
      <c r="Z261" s="22"/>
      <c r="AA261" s="23">
        <v>3.3</v>
      </c>
      <c r="AB261" s="22">
        <f t="shared" si="92"/>
        <v>1.66</v>
      </c>
      <c r="AC261" s="22"/>
      <c r="AD261" s="22"/>
      <c r="AE261" s="22">
        <f t="shared" ref="AE261:AE324" si="96">AD261+AB261+Z261</f>
        <v>1.66</v>
      </c>
      <c r="AF261" s="23">
        <v>8</v>
      </c>
      <c r="AG261" s="23">
        <v>23</v>
      </c>
      <c r="AH261" s="23">
        <v>0</v>
      </c>
      <c r="AI261" s="22">
        <f t="shared" si="88"/>
        <v>0.69565217391304301</v>
      </c>
      <c r="AJ261" s="22">
        <v>0</v>
      </c>
      <c r="AK261" s="22">
        <v>5</v>
      </c>
      <c r="AL261" s="22">
        <f t="shared" ref="AL261:AL324" si="97">AK261+AJ261</f>
        <v>5</v>
      </c>
      <c r="AM261" s="22">
        <f t="shared" ref="AM261:AM324" si="98">IF(AL261*0.02&gt;=2,2,IF(AL261*0.02&lt;=2,AL261*0.02))</f>
        <v>0.1</v>
      </c>
      <c r="AN261" s="22"/>
      <c r="AO261" s="22"/>
      <c r="AP261" s="22">
        <f t="shared" ref="AP261:AP324" si="99">AO261+AM261</f>
        <v>0.1</v>
      </c>
      <c r="AQ261" s="22"/>
      <c r="AR261" s="22"/>
      <c r="AS261" s="22">
        <f t="shared" ref="AS261:AS324" si="100">IF((AR261+AP261+AI261)&gt;=5,5,IF((AR261+AP261+AI261)&lt;=5,(AR261+AP261+AI261)))</f>
        <v>0.79565217391304299</v>
      </c>
      <c r="AT261" s="42"/>
      <c r="AU261" s="22"/>
      <c r="AV261" s="23"/>
      <c r="AW261" s="22"/>
      <c r="AX261" s="22">
        <f t="shared" ref="AX261:AX324" si="101">AW261+AU261</f>
        <v>0</v>
      </c>
      <c r="AY261" s="23"/>
      <c r="AZ261" s="22"/>
      <c r="BA261" s="22"/>
      <c r="BB261" s="22"/>
      <c r="BC261" s="22">
        <f t="shared" ref="BC261:BC324" si="102">BB261+AZ261+AX261</f>
        <v>0</v>
      </c>
      <c r="BD261" s="22"/>
      <c r="BE261" s="22"/>
      <c r="BF261" s="22"/>
      <c r="BG261" s="22"/>
      <c r="BH261" s="22">
        <f t="shared" ref="BH261:BH324" si="103">BG261+BE261</f>
        <v>0</v>
      </c>
      <c r="BI261" s="27"/>
      <c r="BJ261" s="27"/>
      <c r="BK261" s="27"/>
      <c r="BL261" s="46"/>
      <c r="BM261" s="22"/>
      <c r="BN261" s="22"/>
      <c r="BO261" s="22"/>
      <c r="BP261" s="22">
        <f t="shared" ref="BP261:BP324" si="104">BO261+BM261+BK261</f>
        <v>0</v>
      </c>
      <c r="BQ261" s="22">
        <f t="shared" ref="BQ261:BQ324" si="105">IF((BP261+BH261+BC261)&gt;=12,12,IF((BP261+BH261+BC261)&lt;=12,(BP261+BH261+BC261)))</f>
        <v>0</v>
      </c>
      <c r="BR261" s="22">
        <f t="shared" ref="BR261:BR324" si="106">BQ261+AS261+AE261+X261+S261+P261</f>
        <v>46.224532173912998</v>
      </c>
      <c r="BS261" s="22">
        <f t="shared" si="89"/>
        <v>117</v>
      </c>
      <c r="BT261" s="22">
        <f t="shared" si="90"/>
        <v>117</v>
      </c>
      <c r="BU261" s="22">
        <f t="shared" si="87"/>
        <v>427</v>
      </c>
    </row>
    <row r="262" spans="1:73" ht="14">
      <c r="A262" s="131" t="s">
        <v>930</v>
      </c>
      <c r="B262" s="131" t="s">
        <v>931</v>
      </c>
      <c r="C262" s="132" t="s">
        <v>932</v>
      </c>
      <c r="D262" s="133">
        <v>5.5830000000000002</v>
      </c>
      <c r="E262" s="137" t="s">
        <v>108</v>
      </c>
      <c r="F262" s="137">
        <v>0.5</v>
      </c>
      <c r="G262" s="138"/>
      <c r="H262" s="137"/>
      <c r="I262" s="137"/>
      <c r="J262" s="137"/>
      <c r="K262" s="137"/>
      <c r="L262" s="137"/>
      <c r="M262" s="137"/>
      <c r="N262" s="137"/>
      <c r="O262" s="137">
        <f t="shared" ref="O262:O325" si="107">L262+J262+H262+F262</f>
        <v>0.5</v>
      </c>
      <c r="P262" s="137">
        <f t="shared" si="93"/>
        <v>6.0830000000000002</v>
      </c>
      <c r="Q262" s="141" t="s">
        <v>91</v>
      </c>
      <c r="R262" s="137">
        <v>2.8927499999999999</v>
      </c>
      <c r="S262" s="142">
        <f t="shared" si="94"/>
        <v>47.356499999999997</v>
      </c>
      <c r="T262" s="141">
        <v>71.5</v>
      </c>
      <c r="U262" s="145">
        <f t="shared" si="91"/>
        <v>3.5750000000000002</v>
      </c>
      <c r="V262" s="137"/>
      <c r="W262" s="137"/>
      <c r="X262" s="137">
        <f t="shared" si="95"/>
        <v>3.5750000000000002</v>
      </c>
      <c r="Y262" s="137"/>
      <c r="Z262" s="137"/>
      <c r="AA262" s="138">
        <v>3.35</v>
      </c>
      <c r="AB262" s="22">
        <f t="shared" si="92"/>
        <v>1.67</v>
      </c>
      <c r="AC262" s="137"/>
      <c r="AD262" s="137"/>
      <c r="AE262" s="137">
        <f t="shared" si="96"/>
        <v>1.67</v>
      </c>
      <c r="AF262" s="138">
        <v>13</v>
      </c>
      <c r="AG262" s="138">
        <v>23</v>
      </c>
      <c r="AH262" s="138">
        <v>0</v>
      </c>
      <c r="AI262" s="137">
        <f t="shared" si="88"/>
        <v>1.1304347826087</v>
      </c>
      <c r="AJ262" s="137">
        <v>0</v>
      </c>
      <c r="AK262" s="137">
        <v>4.5</v>
      </c>
      <c r="AL262" s="137">
        <f t="shared" si="97"/>
        <v>4.5</v>
      </c>
      <c r="AM262" s="137">
        <f t="shared" si="98"/>
        <v>0.09</v>
      </c>
      <c r="AN262" s="137"/>
      <c r="AO262" s="137"/>
      <c r="AP262" s="137">
        <f t="shared" si="99"/>
        <v>0.09</v>
      </c>
      <c r="AQ262" s="137"/>
      <c r="AR262" s="137"/>
      <c r="AS262" s="22">
        <f t="shared" si="100"/>
        <v>1.2204347826087001</v>
      </c>
      <c r="AT262" s="151"/>
      <c r="AU262" s="137"/>
      <c r="AV262" s="138"/>
      <c r="AW262" s="137"/>
      <c r="AX262" s="137">
        <f t="shared" si="101"/>
        <v>0</v>
      </c>
      <c r="AY262" s="138"/>
      <c r="AZ262" s="137"/>
      <c r="BA262" s="137"/>
      <c r="BB262" s="137"/>
      <c r="BC262" s="137">
        <f t="shared" si="102"/>
        <v>0</v>
      </c>
      <c r="BD262" s="137"/>
      <c r="BE262" s="137"/>
      <c r="BF262" s="137"/>
      <c r="BG262" s="137"/>
      <c r="BH262" s="137">
        <f t="shared" si="103"/>
        <v>0</v>
      </c>
      <c r="BI262" s="154"/>
      <c r="BJ262" s="154"/>
      <c r="BK262" s="154"/>
      <c r="BL262" s="155"/>
      <c r="BM262" s="137"/>
      <c r="BN262" s="137" t="s">
        <v>469</v>
      </c>
      <c r="BO262" s="137">
        <v>0.1</v>
      </c>
      <c r="BP262" s="137">
        <f t="shared" si="104"/>
        <v>0.1</v>
      </c>
      <c r="BQ262" s="137">
        <f t="shared" si="105"/>
        <v>0.1</v>
      </c>
      <c r="BR262" s="137">
        <f t="shared" si="106"/>
        <v>60.0049347826087</v>
      </c>
      <c r="BS262" s="137">
        <f t="shared" si="89"/>
        <v>58</v>
      </c>
      <c r="BT262" s="137">
        <f t="shared" si="90"/>
        <v>58</v>
      </c>
      <c r="BU262" s="137">
        <f t="shared" ref="BU262:BU325" si="108">RANK(BR262,BR$6:BR$443)</f>
        <v>215</v>
      </c>
    </row>
    <row r="263" spans="1:73" ht="14">
      <c r="A263" s="131" t="s">
        <v>930</v>
      </c>
      <c r="B263" s="131" t="s">
        <v>933</v>
      </c>
      <c r="C263" s="132" t="s">
        <v>934</v>
      </c>
      <c r="D263" s="133">
        <v>5.3440000000000003</v>
      </c>
      <c r="E263" s="137" t="s">
        <v>108</v>
      </c>
      <c r="F263" s="137">
        <v>0.5</v>
      </c>
      <c r="G263" s="138"/>
      <c r="H263" s="137"/>
      <c r="I263" s="137"/>
      <c r="J263" s="137"/>
      <c r="K263" s="137"/>
      <c r="L263" s="137"/>
      <c r="M263" s="137"/>
      <c r="N263" s="137"/>
      <c r="O263" s="137">
        <f t="shared" si="107"/>
        <v>0.5</v>
      </c>
      <c r="P263" s="137">
        <f t="shared" si="93"/>
        <v>5.8440000000000003</v>
      </c>
      <c r="Q263" s="141" t="s">
        <v>91</v>
      </c>
      <c r="R263" s="137">
        <v>2.0217399999999999</v>
      </c>
      <c r="S263" s="142">
        <f t="shared" si="94"/>
        <v>42.13044</v>
      </c>
      <c r="T263" s="141">
        <v>62.5</v>
      </c>
      <c r="U263" s="145">
        <f t="shared" si="91"/>
        <v>3.125</v>
      </c>
      <c r="V263" s="137"/>
      <c r="W263" s="137"/>
      <c r="X263" s="137">
        <f t="shared" si="95"/>
        <v>3.125</v>
      </c>
      <c r="Y263" s="137"/>
      <c r="Z263" s="137"/>
      <c r="AA263" s="138">
        <v>3.5</v>
      </c>
      <c r="AB263" s="22">
        <f t="shared" si="92"/>
        <v>1.7</v>
      </c>
      <c r="AC263" s="137"/>
      <c r="AD263" s="137"/>
      <c r="AE263" s="137">
        <f t="shared" si="96"/>
        <v>1.7</v>
      </c>
      <c r="AF263" s="138">
        <v>4</v>
      </c>
      <c r="AG263" s="138">
        <v>23</v>
      </c>
      <c r="AH263" s="138">
        <v>0</v>
      </c>
      <c r="AI263" s="137">
        <f t="shared" si="88"/>
        <v>0.34782608695652201</v>
      </c>
      <c r="AJ263" s="137">
        <v>0</v>
      </c>
      <c r="AK263" s="137"/>
      <c r="AL263" s="137">
        <f t="shared" si="97"/>
        <v>0</v>
      </c>
      <c r="AM263" s="137">
        <f t="shared" si="98"/>
        <v>0</v>
      </c>
      <c r="AN263" s="137"/>
      <c r="AO263" s="137"/>
      <c r="AP263" s="137">
        <f t="shared" si="99"/>
        <v>0</v>
      </c>
      <c r="AQ263" s="137"/>
      <c r="AR263" s="137"/>
      <c r="AS263" s="22">
        <f t="shared" si="100"/>
        <v>0.34782608695652201</v>
      </c>
      <c r="AT263" s="151"/>
      <c r="AU263" s="137"/>
      <c r="AV263" s="138"/>
      <c r="AW263" s="137"/>
      <c r="AX263" s="137">
        <f t="shared" si="101"/>
        <v>0</v>
      </c>
      <c r="AY263" s="138"/>
      <c r="AZ263" s="137"/>
      <c r="BA263" s="137"/>
      <c r="BB263" s="137"/>
      <c r="BC263" s="137">
        <f t="shared" si="102"/>
        <v>0</v>
      </c>
      <c r="BD263" s="137"/>
      <c r="BE263" s="137"/>
      <c r="BF263" s="137"/>
      <c r="BG263" s="137"/>
      <c r="BH263" s="137">
        <f t="shared" si="103"/>
        <v>0</v>
      </c>
      <c r="BI263" s="154"/>
      <c r="BJ263" s="154"/>
      <c r="BK263" s="154"/>
      <c r="BL263" s="155"/>
      <c r="BM263" s="137"/>
      <c r="BN263" s="137" t="s">
        <v>469</v>
      </c>
      <c r="BO263" s="137">
        <v>0.1</v>
      </c>
      <c r="BP263" s="137">
        <f t="shared" si="104"/>
        <v>0.1</v>
      </c>
      <c r="BQ263" s="137">
        <f t="shared" si="105"/>
        <v>0.1</v>
      </c>
      <c r="BR263" s="137">
        <f t="shared" si="106"/>
        <v>53.2472660869565</v>
      </c>
      <c r="BS263" s="137">
        <f t="shared" si="89"/>
        <v>95</v>
      </c>
      <c r="BT263" s="137">
        <f t="shared" si="90"/>
        <v>98</v>
      </c>
      <c r="BU263" s="137">
        <f t="shared" si="108"/>
        <v>376</v>
      </c>
    </row>
    <row r="264" spans="1:73" ht="14">
      <c r="A264" s="131" t="s">
        <v>930</v>
      </c>
      <c r="B264" s="131" t="s">
        <v>935</v>
      </c>
      <c r="C264" s="132" t="s">
        <v>936</v>
      </c>
      <c r="D264" s="133">
        <v>5.5369999999999999</v>
      </c>
      <c r="E264" s="137" t="s">
        <v>108</v>
      </c>
      <c r="F264" s="137">
        <v>0.5</v>
      </c>
      <c r="G264" s="138"/>
      <c r="H264" s="137"/>
      <c r="I264" s="137"/>
      <c r="J264" s="137"/>
      <c r="K264" s="137"/>
      <c r="L264" s="137"/>
      <c r="M264" s="137"/>
      <c r="N264" s="137"/>
      <c r="O264" s="137">
        <f t="shared" si="107"/>
        <v>0.5</v>
      </c>
      <c r="P264" s="137">
        <f t="shared" si="93"/>
        <v>6.0369999999999999</v>
      </c>
      <c r="Q264" s="141" t="s">
        <v>91</v>
      </c>
      <c r="R264" s="137">
        <v>1.5797099999999999</v>
      </c>
      <c r="S264" s="142">
        <f t="shared" si="94"/>
        <v>39.478259999999999</v>
      </c>
      <c r="T264" s="141">
        <v>61.5</v>
      </c>
      <c r="U264" s="145">
        <f t="shared" si="91"/>
        <v>3.0750000000000002</v>
      </c>
      <c r="V264" s="137"/>
      <c r="W264" s="137"/>
      <c r="X264" s="137">
        <f t="shared" si="95"/>
        <v>3.0750000000000002</v>
      </c>
      <c r="Y264" s="137"/>
      <c r="Z264" s="137"/>
      <c r="AA264" s="138">
        <v>3.5</v>
      </c>
      <c r="AB264" s="22">
        <f t="shared" si="92"/>
        <v>1.7</v>
      </c>
      <c r="AC264" s="137"/>
      <c r="AD264" s="137"/>
      <c r="AE264" s="137">
        <f t="shared" si="96"/>
        <v>1.7</v>
      </c>
      <c r="AF264" s="138">
        <v>4</v>
      </c>
      <c r="AG264" s="138">
        <v>23</v>
      </c>
      <c r="AH264" s="138">
        <v>0</v>
      </c>
      <c r="AI264" s="137">
        <f t="shared" ref="AI264:AI280" si="109">AF264/AG264*2-AH264*0.5</f>
        <v>0.34782608695652201</v>
      </c>
      <c r="AJ264" s="137">
        <v>0</v>
      </c>
      <c r="AK264" s="137"/>
      <c r="AL264" s="137">
        <f t="shared" si="97"/>
        <v>0</v>
      </c>
      <c r="AM264" s="137">
        <f t="shared" si="98"/>
        <v>0</v>
      </c>
      <c r="AN264" s="137"/>
      <c r="AO264" s="137"/>
      <c r="AP264" s="137">
        <f t="shared" si="99"/>
        <v>0</v>
      </c>
      <c r="AQ264" s="137"/>
      <c r="AR264" s="137"/>
      <c r="AS264" s="22">
        <f t="shared" si="100"/>
        <v>0.34782608695652201</v>
      </c>
      <c r="AT264" s="151"/>
      <c r="AU264" s="137"/>
      <c r="AV264" s="138"/>
      <c r="AW264" s="137"/>
      <c r="AX264" s="137">
        <f t="shared" si="101"/>
        <v>0</v>
      </c>
      <c r="AY264" s="138"/>
      <c r="AZ264" s="137"/>
      <c r="BA264" s="137"/>
      <c r="BB264" s="137"/>
      <c r="BC264" s="137">
        <f t="shared" si="102"/>
        <v>0</v>
      </c>
      <c r="BD264" s="137"/>
      <c r="BE264" s="137"/>
      <c r="BF264" s="137"/>
      <c r="BG264" s="137"/>
      <c r="BH264" s="137">
        <f t="shared" si="103"/>
        <v>0</v>
      </c>
      <c r="BI264" s="154"/>
      <c r="BJ264" s="154"/>
      <c r="BK264" s="154"/>
      <c r="BL264" s="155"/>
      <c r="BM264" s="137"/>
      <c r="BN264" s="137" t="s">
        <v>469</v>
      </c>
      <c r="BO264" s="137">
        <v>0.1</v>
      </c>
      <c r="BP264" s="137">
        <f t="shared" si="104"/>
        <v>0.1</v>
      </c>
      <c r="BQ264" s="137">
        <f t="shared" si="105"/>
        <v>0.1</v>
      </c>
      <c r="BR264" s="137">
        <f t="shared" si="106"/>
        <v>50.7380860869565</v>
      </c>
      <c r="BS264" s="137">
        <f t="shared" si="89"/>
        <v>110</v>
      </c>
      <c r="BT264" s="137">
        <f t="shared" si="90"/>
        <v>110</v>
      </c>
      <c r="BU264" s="137">
        <f t="shared" si="108"/>
        <v>405</v>
      </c>
    </row>
    <row r="265" spans="1:73" ht="14">
      <c r="A265" s="131" t="s">
        <v>930</v>
      </c>
      <c r="B265" s="131" t="s">
        <v>937</v>
      </c>
      <c r="C265" s="132" t="s">
        <v>938</v>
      </c>
      <c r="D265" s="133">
        <v>5.4210000000000003</v>
      </c>
      <c r="E265" s="137" t="s">
        <v>108</v>
      </c>
      <c r="F265" s="137">
        <v>0.5</v>
      </c>
      <c r="G265" s="138"/>
      <c r="H265" s="137"/>
      <c r="I265" s="137"/>
      <c r="J265" s="137"/>
      <c r="K265" s="137"/>
      <c r="L265" s="137"/>
      <c r="M265" s="137"/>
      <c r="N265" s="137"/>
      <c r="O265" s="137">
        <f t="shared" si="107"/>
        <v>0.5</v>
      </c>
      <c r="P265" s="137">
        <f t="shared" si="93"/>
        <v>5.9210000000000003</v>
      </c>
      <c r="Q265" s="141" t="s">
        <v>91</v>
      </c>
      <c r="R265" s="137">
        <v>1.8420300000000001</v>
      </c>
      <c r="S265" s="142">
        <f t="shared" si="94"/>
        <v>41.05218</v>
      </c>
      <c r="T265" s="141">
        <v>62</v>
      </c>
      <c r="U265" s="145">
        <f t="shared" si="91"/>
        <v>3.1</v>
      </c>
      <c r="V265" s="137"/>
      <c r="W265" s="137"/>
      <c r="X265" s="137">
        <f t="shared" si="95"/>
        <v>3.1</v>
      </c>
      <c r="Y265" s="137"/>
      <c r="Z265" s="137"/>
      <c r="AA265" s="138">
        <v>3</v>
      </c>
      <c r="AB265" s="22">
        <f t="shared" si="92"/>
        <v>1.6</v>
      </c>
      <c r="AC265" s="137"/>
      <c r="AD265" s="137"/>
      <c r="AE265" s="137">
        <f t="shared" si="96"/>
        <v>1.6</v>
      </c>
      <c r="AF265" s="138">
        <v>0</v>
      </c>
      <c r="AG265" s="138">
        <v>23</v>
      </c>
      <c r="AH265" s="138">
        <v>0</v>
      </c>
      <c r="AI265" s="137">
        <f t="shared" si="109"/>
        <v>0</v>
      </c>
      <c r="AJ265" s="137">
        <v>0</v>
      </c>
      <c r="AK265" s="137"/>
      <c r="AL265" s="137">
        <f t="shared" si="97"/>
        <v>0</v>
      </c>
      <c r="AM265" s="137">
        <f t="shared" si="98"/>
        <v>0</v>
      </c>
      <c r="AN265" s="137"/>
      <c r="AO265" s="137"/>
      <c r="AP265" s="137">
        <f t="shared" si="99"/>
        <v>0</v>
      </c>
      <c r="AQ265" s="137"/>
      <c r="AR265" s="137"/>
      <c r="AS265" s="22">
        <f t="shared" si="100"/>
        <v>0</v>
      </c>
      <c r="AT265" s="151"/>
      <c r="AU265" s="137"/>
      <c r="AV265" s="138"/>
      <c r="AW265" s="137"/>
      <c r="AX265" s="137">
        <f t="shared" si="101"/>
        <v>0</v>
      </c>
      <c r="AY265" s="138"/>
      <c r="AZ265" s="137"/>
      <c r="BA265" s="137"/>
      <c r="BB265" s="137"/>
      <c r="BC265" s="137">
        <f t="shared" si="102"/>
        <v>0</v>
      </c>
      <c r="BD265" s="137"/>
      <c r="BE265" s="137"/>
      <c r="BF265" s="137"/>
      <c r="BG265" s="137"/>
      <c r="BH265" s="137">
        <f t="shared" si="103"/>
        <v>0</v>
      </c>
      <c r="BI265" s="154" t="s">
        <v>135</v>
      </c>
      <c r="BJ265" s="154" t="s">
        <v>135</v>
      </c>
      <c r="BK265" s="154">
        <v>1</v>
      </c>
      <c r="BL265" s="155"/>
      <c r="BM265" s="137"/>
      <c r="BN265" s="137" t="s">
        <v>469</v>
      </c>
      <c r="BO265" s="137">
        <v>0.1</v>
      </c>
      <c r="BP265" s="137">
        <f t="shared" si="104"/>
        <v>1.1000000000000001</v>
      </c>
      <c r="BQ265" s="137">
        <f t="shared" si="105"/>
        <v>1.1000000000000001</v>
      </c>
      <c r="BR265" s="137">
        <f t="shared" si="106"/>
        <v>52.773180000000004</v>
      </c>
      <c r="BS265" s="137">
        <f t="shared" si="89"/>
        <v>101</v>
      </c>
      <c r="BT265" s="137">
        <f t="shared" si="90"/>
        <v>101</v>
      </c>
      <c r="BU265" s="137">
        <f t="shared" si="108"/>
        <v>382</v>
      </c>
    </row>
    <row r="266" spans="1:73" ht="14">
      <c r="A266" s="131" t="s">
        <v>930</v>
      </c>
      <c r="B266" s="131" t="s">
        <v>939</v>
      </c>
      <c r="C266" s="132" t="s">
        <v>940</v>
      </c>
      <c r="D266" s="133">
        <v>5.306</v>
      </c>
      <c r="E266" s="137" t="s">
        <v>108</v>
      </c>
      <c r="F266" s="137">
        <v>0.5</v>
      </c>
      <c r="G266" s="138"/>
      <c r="H266" s="137"/>
      <c r="I266" s="137"/>
      <c r="J266" s="137"/>
      <c r="K266" s="137"/>
      <c r="L266" s="137"/>
      <c r="M266" s="137"/>
      <c r="N266" s="137"/>
      <c r="O266" s="137">
        <f t="shared" si="107"/>
        <v>0.5</v>
      </c>
      <c r="P266" s="137">
        <f t="shared" si="93"/>
        <v>5.806</v>
      </c>
      <c r="Q266" s="141" t="s">
        <v>91</v>
      </c>
      <c r="R266" s="137">
        <v>2.61449</v>
      </c>
      <c r="S266" s="142">
        <f t="shared" si="94"/>
        <v>45.68694</v>
      </c>
      <c r="T266" s="141">
        <v>47.5</v>
      </c>
      <c r="U266" s="145">
        <f t="shared" si="91"/>
        <v>2.375</v>
      </c>
      <c r="V266" s="137"/>
      <c r="W266" s="137"/>
      <c r="X266" s="137">
        <f t="shared" si="95"/>
        <v>2.375</v>
      </c>
      <c r="Y266" s="137"/>
      <c r="Z266" s="137"/>
      <c r="AA266" s="138">
        <v>3.7669999999999999</v>
      </c>
      <c r="AB266" s="22">
        <f t="shared" si="92"/>
        <v>1.7534000000000001</v>
      </c>
      <c r="AC266" s="137"/>
      <c r="AD266" s="137"/>
      <c r="AE266" s="137">
        <f t="shared" si="96"/>
        <v>1.7534000000000001</v>
      </c>
      <c r="AF266" s="138">
        <v>0</v>
      </c>
      <c r="AG266" s="138">
        <v>23</v>
      </c>
      <c r="AH266" s="138">
        <v>0</v>
      </c>
      <c r="AI266" s="137">
        <f t="shared" si="109"/>
        <v>0</v>
      </c>
      <c r="AJ266" s="137">
        <v>0</v>
      </c>
      <c r="AK266" s="137"/>
      <c r="AL266" s="137">
        <f t="shared" si="97"/>
        <v>0</v>
      </c>
      <c r="AM266" s="137">
        <f t="shared" si="98"/>
        <v>0</v>
      </c>
      <c r="AN266" s="137"/>
      <c r="AO266" s="137"/>
      <c r="AP266" s="137">
        <f t="shared" si="99"/>
        <v>0</v>
      </c>
      <c r="AQ266" s="137"/>
      <c r="AR266" s="137"/>
      <c r="AS266" s="22">
        <f t="shared" si="100"/>
        <v>0</v>
      </c>
      <c r="AT266" s="151"/>
      <c r="AU266" s="137"/>
      <c r="AV266" s="138"/>
      <c r="AW266" s="137"/>
      <c r="AX266" s="137">
        <f t="shared" si="101"/>
        <v>0</v>
      </c>
      <c r="AY266" s="138"/>
      <c r="AZ266" s="137"/>
      <c r="BA266" s="137"/>
      <c r="BB266" s="137"/>
      <c r="BC266" s="137">
        <f t="shared" si="102"/>
        <v>0</v>
      </c>
      <c r="BD266" s="137"/>
      <c r="BE266" s="137"/>
      <c r="BF266" s="137"/>
      <c r="BG266" s="137"/>
      <c r="BH266" s="137">
        <f t="shared" si="103"/>
        <v>0</v>
      </c>
      <c r="BI266" s="154" t="s">
        <v>529</v>
      </c>
      <c r="BJ266" s="154" t="s">
        <v>529</v>
      </c>
      <c r="BK266" s="154">
        <v>1.5</v>
      </c>
      <c r="BL266" s="155"/>
      <c r="BM266" s="137"/>
      <c r="BN266" s="137" t="s">
        <v>469</v>
      </c>
      <c r="BO266" s="137">
        <v>0.1</v>
      </c>
      <c r="BP266" s="137">
        <f t="shared" si="104"/>
        <v>1.6</v>
      </c>
      <c r="BQ266" s="137">
        <f t="shared" si="105"/>
        <v>1.6</v>
      </c>
      <c r="BR266" s="137">
        <f t="shared" si="106"/>
        <v>57.221339999999998</v>
      </c>
      <c r="BS266" s="137">
        <f t="shared" si="89"/>
        <v>74</v>
      </c>
      <c r="BT266" s="137">
        <f t="shared" si="90"/>
        <v>79</v>
      </c>
      <c r="BU266" s="137">
        <f t="shared" si="108"/>
        <v>293</v>
      </c>
    </row>
    <row r="267" spans="1:73" ht="14">
      <c r="A267" s="131" t="s">
        <v>930</v>
      </c>
      <c r="B267" s="131" t="s">
        <v>941</v>
      </c>
      <c r="C267" s="132" t="s">
        <v>942</v>
      </c>
      <c r="D267" s="133">
        <v>5.1040000000000001</v>
      </c>
      <c r="E267" s="137" t="s">
        <v>108</v>
      </c>
      <c r="F267" s="137">
        <v>0.5</v>
      </c>
      <c r="G267" s="138"/>
      <c r="H267" s="137"/>
      <c r="I267" s="137"/>
      <c r="J267" s="137"/>
      <c r="K267" s="137"/>
      <c r="L267" s="137"/>
      <c r="M267" s="137"/>
      <c r="N267" s="137"/>
      <c r="O267" s="137">
        <f t="shared" si="107"/>
        <v>0.5</v>
      </c>
      <c r="P267" s="137">
        <f t="shared" si="93"/>
        <v>5.6040000000000001</v>
      </c>
      <c r="Q267" s="141" t="s">
        <v>91</v>
      </c>
      <c r="R267" s="137">
        <v>1.50282</v>
      </c>
      <c r="S267" s="142">
        <f t="shared" si="94"/>
        <v>39.016919999999999</v>
      </c>
      <c r="T267" s="141">
        <v>60</v>
      </c>
      <c r="U267" s="145">
        <f t="shared" si="91"/>
        <v>3</v>
      </c>
      <c r="V267" s="137"/>
      <c r="W267" s="137"/>
      <c r="X267" s="137">
        <f t="shared" si="95"/>
        <v>3</v>
      </c>
      <c r="Y267" s="137"/>
      <c r="Z267" s="137"/>
      <c r="AA267" s="138">
        <v>3.867</v>
      </c>
      <c r="AB267" s="22">
        <f t="shared" si="92"/>
        <v>1.7734000000000001</v>
      </c>
      <c r="AC267" s="137"/>
      <c r="AD267" s="137"/>
      <c r="AE267" s="137">
        <f t="shared" si="96"/>
        <v>1.7734000000000001</v>
      </c>
      <c r="AF267" s="138">
        <v>0</v>
      </c>
      <c r="AG267" s="138">
        <v>23</v>
      </c>
      <c r="AH267" s="138">
        <v>0</v>
      </c>
      <c r="AI267" s="137">
        <f t="shared" si="109"/>
        <v>0</v>
      </c>
      <c r="AJ267" s="137">
        <v>0</v>
      </c>
      <c r="AK267" s="137"/>
      <c r="AL267" s="137">
        <f t="shared" si="97"/>
        <v>0</v>
      </c>
      <c r="AM267" s="137">
        <f t="shared" si="98"/>
        <v>0</v>
      </c>
      <c r="AN267" s="137"/>
      <c r="AO267" s="137"/>
      <c r="AP267" s="137">
        <f t="shared" si="99"/>
        <v>0</v>
      </c>
      <c r="AQ267" s="137"/>
      <c r="AR267" s="137"/>
      <c r="AS267" s="22">
        <f t="shared" si="100"/>
        <v>0</v>
      </c>
      <c r="AT267" s="151"/>
      <c r="AU267" s="137"/>
      <c r="AV267" s="138"/>
      <c r="AW267" s="137"/>
      <c r="AX267" s="137">
        <f t="shared" si="101"/>
        <v>0</v>
      </c>
      <c r="AY267" s="138"/>
      <c r="AZ267" s="137"/>
      <c r="BA267" s="137"/>
      <c r="BB267" s="137"/>
      <c r="BC267" s="137">
        <f t="shared" si="102"/>
        <v>0</v>
      </c>
      <c r="BD267" s="137"/>
      <c r="BE267" s="137"/>
      <c r="BF267" s="137"/>
      <c r="BG267" s="137"/>
      <c r="BH267" s="137">
        <f t="shared" si="103"/>
        <v>0</v>
      </c>
      <c r="BI267" s="154" t="s">
        <v>943</v>
      </c>
      <c r="BJ267" s="154" t="s">
        <v>943</v>
      </c>
      <c r="BK267" s="154">
        <v>1.7</v>
      </c>
      <c r="BL267" s="155"/>
      <c r="BM267" s="137"/>
      <c r="BN267" s="137" t="s">
        <v>469</v>
      </c>
      <c r="BO267" s="137">
        <v>0.1</v>
      </c>
      <c r="BP267" s="137">
        <f t="shared" si="104"/>
        <v>1.8</v>
      </c>
      <c r="BQ267" s="137">
        <f t="shared" si="105"/>
        <v>1.8</v>
      </c>
      <c r="BR267" s="137">
        <f t="shared" si="106"/>
        <v>51.194319999999998</v>
      </c>
      <c r="BS267" s="137">
        <f t="shared" si="89"/>
        <v>112</v>
      </c>
      <c r="BT267" s="137">
        <f t="shared" si="90"/>
        <v>106</v>
      </c>
      <c r="BU267" s="137">
        <f t="shared" si="108"/>
        <v>399</v>
      </c>
    </row>
    <row r="268" spans="1:73" ht="14">
      <c r="A268" s="131" t="s">
        <v>930</v>
      </c>
      <c r="B268" s="131" t="s">
        <v>944</v>
      </c>
      <c r="C268" s="132" t="s">
        <v>945</v>
      </c>
      <c r="D268" s="133">
        <v>5.3979999999999997</v>
      </c>
      <c r="E268" s="137" t="s">
        <v>108</v>
      </c>
      <c r="F268" s="137">
        <v>0.5</v>
      </c>
      <c r="G268" s="138"/>
      <c r="H268" s="137"/>
      <c r="I268" s="137"/>
      <c r="J268" s="137"/>
      <c r="K268" s="137"/>
      <c r="L268" s="137"/>
      <c r="M268" s="137"/>
      <c r="N268" s="137"/>
      <c r="O268" s="137">
        <f t="shared" si="107"/>
        <v>0.5</v>
      </c>
      <c r="P268" s="137">
        <f t="shared" si="93"/>
        <v>5.8979999999999997</v>
      </c>
      <c r="Q268" s="141" t="s">
        <v>91</v>
      </c>
      <c r="R268" s="137">
        <v>2.86232</v>
      </c>
      <c r="S268" s="142">
        <f t="shared" si="94"/>
        <v>47.173920000000003</v>
      </c>
      <c r="T268" s="141">
        <v>73</v>
      </c>
      <c r="U268" s="145">
        <f t="shared" si="91"/>
        <v>3.65</v>
      </c>
      <c r="V268" s="137"/>
      <c r="W268" s="137"/>
      <c r="X268" s="137">
        <f t="shared" si="95"/>
        <v>3.65</v>
      </c>
      <c r="Y268" s="137"/>
      <c r="Z268" s="137"/>
      <c r="AA268" s="138">
        <v>0</v>
      </c>
      <c r="AB268" s="22">
        <f t="shared" si="92"/>
        <v>1</v>
      </c>
      <c r="AC268" s="137"/>
      <c r="AD268" s="137"/>
      <c r="AE268" s="137">
        <f t="shared" si="96"/>
        <v>1</v>
      </c>
      <c r="AF268" s="138">
        <v>0</v>
      </c>
      <c r="AG268" s="138">
        <v>23</v>
      </c>
      <c r="AH268" s="138">
        <v>0</v>
      </c>
      <c r="AI268" s="137">
        <f t="shared" si="109"/>
        <v>0</v>
      </c>
      <c r="AJ268" s="137">
        <v>0</v>
      </c>
      <c r="AK268" s="137">
        <v>20.5</v>
      </c>
      <c r="AL268" s="137">
        <f t="shared" si="97"/>
        <v>20.5</v>
      </c>
      <c r="AM268" s="137">
        <f t="shared" si="98"/>
        <v>0.41</v>
      </c>
      <c r="AN268" s="137"/>
      <c r="AO268" s="137"/>
      <c r="AP268" s="137">
        <f t="shared" si="99"/>
        <v>0.41</v>
      </c>
      <c r="AQ268" s="137"/>
      <c r="AR268" s="137"/>
      <c r="AS268" s="22">
        <f t="shared" si="100"/>
        <v>0.41</v>
      </c>
      <c r="AT268" s="151"/>
      <c r="AU268" s="137"/>
      <c r="AV268" s="138"/>
      <c r="AW268" s="137"/>
      <c r="AX268" s="137">
        <f t="shared" si="101"/>
        <v>0</v>
      </c>
      <c r="AY268" s="138"/>
      <c r="AZ268" s="137"/>
      <c r="BA268" s="137"/>
      <c r="BB268" s="137"/>
      <c r="BC268" s="137">
        <f t="shared" si="102"/>
        <v>0</v>
      </c>
      <c r="BD268" s="137"/>
      <c r="BE268" s="137"/>
      <c r="BF268" s="137"/>
      <c r="BG268" s="137"/>
      <c r="BH268" s="137">
        <f t="shared" si="103"/>
        <v>0</v>
      </c>
      <c r="BI268" s="154"/>
      <c r="BJ268" s="154"/>
      <c r="BK268" s="154"/>
      <c r="BL268" s="155"/>
      <c r="BM268" s="137"/>
      <c r="BN268" s="137" t="s">
        <v>469</v>
      </c>
      <c r="BO268" s="137">
        <v>0.1</v>
      </c>
      <c r="BP268" s="137">
        <f t="shared" si="104"/>
        <v>0.1</v>
      </c>
      <c r="BQ268" s="137">
        <f t="shared" si="105"/>
        <v>0.1</v>
      </c>
      <c r="BR268" s="137">
        <f t="shared" si="106"/>
        <v>58.231920000000002</v>
      </c>
      <c r="BS268" s="137">
        <f t="shared" si="89"/>
        <v>59</v>
      </c>
      <c r="BT268" s="137">
        <f t="shared" si="90"/>
        <v>71</v>
      </c>
      <c r="BU268" s="137">
        <f t="shared" si="108"/>
        <v>266</v>
      </c>
    </row>
    <row r="269" spans="1:73" ht="14">
      <c r="A269" s="131" t="s">
        <v>930</v>
      </c>
      <c r="B269" s="131" t="s">
        <v>946</v>
      </c>
      <c r="C269" s="132" t="s">
        <v>947</v>
      </c>
      <c r="D269" s="133">
        <v>5.3620000000000001</v>
      </c>
      <c r="E269" s="137" t="s">
        <v>108</v>
      </c>
      <c r="F269" s="137">
        <v>0.5</v>
      </c>
      <c r="G269" s="138"/>
      <c r="H269" s="137"/>
      <c r="I269" s="137"/>
      <c r="J269" s="137"/>
      <c r="K269" s="137"/>
      <c r="L269" s="137"/>
      <c r="M269" s="137" t="s">
        <v>948</v>
      </c>
      <c r="N269" s="137">
        <v>-2</v>
      </c>
      <c r="O269" s="137">
        <f t="shared" si="107"/>
        <v>0.5</v>
      </c>
      <c r="P269" s="137">
        <f t="shared" si="93"/>
        <v>5.8620000000000001</v>
      </c>
      <c r="Q269" s="141" t="s">
        <v>949</v>
      </c>
      <c r="R269" s="137">
        <v>2.8029000000000002</v>
      </c>
      <c r="S269" s="142">
        <f t="shared" si="94"/>
        <v>46.817399999999999</v>
      </c>
      <c r="T269" s="141">
        <v>63</v>
      </c>
      <c r="U269" s="145">
        <f t="shared" si="91"/>
        <v>3.15</v>
      </c>
      <c r="V269" s="137"/>
      <c r="W269" s="137"/>
      <c r="X269" s="137">
        <f t="shared" si="95"/>
        <v>3.15</v>
      </c>
      <c r="Y269" s="137"/>
      <c r="Z269" s="137"/>
      <c r="AA269" s="138">
        <v>3.65</v>
      </c>
      <c r="AB269" s="22">
        <f t="shared" si="92"/>
        <v>1.73</v>
      </c>
      <c r="AC269" s="137"/>
      <c r="AD269" s="137"/>
      <c r="AE269" s="137">
        <f t="shared" si="96"/>
        <v>1.73</v>
      </c>
      <c r="AF269" s="138">
        <v>0</v>
      </c>
      <c r="AG269" s="138">
        <v>23</v>
      </c>
      <c r="AH269" s="138">
        <v>0</v>
      </c>
      <c r="AI269" s="137">
        <f t="shared" si="109"/>
        <v>0</v>
      </c>
      <c r="AJ269" s="137">
        <v>0</v>
      </c>
      <c r="AK269" s="137"/>
      <c r="AL269" s="137">
        <f t="shared" si="97"/>
        <v>0</v>
      </c>
      <c r="AM269" s="137">
        <f t="shared" si="98"/>
        <v>0</v>
      </c>
      <c r="AN269" s="137"/>
      <c r="AO269" s="137"/>
      <c r="AP269" s="137">
        <f t="shared" si="99"/>
        <v>0</v>
      </c>
      <c r="AQ269" s="137"/>
      <c r="AR269" s="137"/>
      <c r="AS269" s="22">
        <f t="shared" si="100"/>
        <v>0</v>
      </c>
      <c r="AT269" s="151"/>
      <c r="AU269" s="137"/>
      <c r="AV269" s="138"/>
      <c r="AW269" s="137"/>
      <c r="AX269" s="137">
        <f t="shared" si="101"/>
        <v>0</v>
      </c>
      <c r="AY269" s="138"/>
      <c r="AZ269" s="137"/>
      <c r="BA269" s="137"/>
      <c r="BB269" s="137"/>
      <c r="BC269" s="137">
        <f t="shared" si="102"/>
        <v>0</v>
      </c>
      <c r="BD269" s="137"/>
      <c r="BE269" s="137"/>
      <c r="BF269" s="137"/>
      <c r="BG269" s="137"/>
      <c r="BH269" s="137">
        <f t="shared" si="103"/>
        <v>0</v>
      </c>
      <c r="BI269" s="154"/>
      <c r="BJ269" s="154"/>
      <c r="BK269" s="154"/>
      <c r="BL269" s="155"/>
      <c r="BM269" s="137"/>
      <c r="BN269" s="137" t="s">
        <v>469</v>
      </c>
      <c r="BO269" s="137">
        <v>0.1</v>
      </c>
      <c r="BP269" s="137">
        <f t="shared" si="104"/>
        <v>0.1</v>
      </c>
      <c r="BQ269" s="137">
        <f t="shared" si="105"/>
        <v>0.1</v>
      </c>
      <c r="BR269" s="137">
        <f t="shared" si="106"/>
        <v>57.659399999999998</v>
      </c>
      <c r="BS269" s="137">
        <f t="shared" si="89"/>
        <v>64</v>
      </c>
      <c r="BT269" s="137">
        <f t="shared" si="90"/>
        <v>75</v>
      </c>
      <c r="BU269" s="137">
        <f t="shared" si="108"/>
        <v>281</v>
      </c>
    </row>
    <row r="270" spans="1:73" ht="14">
      <c r="A270" s="131" t="s">
        <v>930</v>
      </c>
      <c r="B270" s="131" t="s">
        <v>950</v>
      </c>
      <c r="C270" s="132" t="s">
        <v>951</v>
      </c>
      <c r="D270" s="133">
        <v>5.4189999999999996</v>
      </c>
      <c r="E270" s="137" t="s">
        <v>108</v>
      </c>
      <c r="F270" s="137">
        <v>0.5</v>
      </c>
      <c r="G270" s="138"/>
      <c r="H270" s="137"/>
      <c r="I270" s="137" t="s">
        <v>952</v>
      </c>
      <c r="J270" s="137">
        <v>0.25</v>
      </c>
      <c r="K270" s="137"/>
      <c r="L270" s="137"/>
      <c r="M270" s="137"/>
      <c r="N270" s="137"/>
      <c r="O270" s="137">
        <f t="shared" si="107"/>
        <v>0.75</v>
      </c>
      <c r="P270" s="137">
        <f t="shared" si="93"/>
        <v>6.1689999999999996</v>
      </c>
      <c r="Q270" s="141" t="s">
        <v>91</v>
      </c>
      <c r="R270" s="137">
        <v>2.33188</v>
      </c>
      <c r="S270" s="142">
        <f t="shared" si="94"/>
        <v>43.991280000000003</v>
      </c>
      <c r="T270" s="141">
        <v>78.5</v>
      </c>
      <c r="U270" s="145">
        <f t="shared" si="91"/>
        <v>3.9249999999999998</v>
      </c>
      <c r="V270" s="137"/>
      <c r="W270" s="137"/>
      <c r="X270" s="137">
        <f t="shared" si="95"/>
        <v>3.9249999999999998</v>
      </c>
      <c r="Y270" s="137"/>
      <c r="Z270" s="137"/>
      <c r="AA270" s="138">
        <v>4.5</v>
      </c>
      <c r="AB270" s="22">
        <f t="shared" si="92"/>
        <v>1.9</v>
      </c>
      <c r="AC270" s="137"/>
      <c r="AD270" s="137"/>
      <c r="AE270" s="137">
        <f t="shared" si="96"/>
        <v>1.9</v>
      </c>
      <c r="AF270" s="138">
        <v>4</v>
      </c>
      <c r="AG270" s="138">
        <v>23</v>
      </c>
      <c r="AH270" s="138">
        <v>0</v>
      </c>
      <c r="AI270" s="137">
        <f t="shared" si="109"/>
        <v>0.34782608695652201</v>
      </c>
      <c r="AJ270" s="137">
        <v>0</v>
      </c>
      <c r="AK270" s="137">
        <v>144.5</v>
      </c>
      <c r="AL270" s="137">
        <f t="shared" si="97"/>
        <v>144.5</v>
      </c>
      <c r="AM270" s="137">
        <f t="shared" si="98"/>
        <v>2</v>
      </c>
      <c r="AN270" s="137"/>
      <c r="AO270" s="137"/>
      <c r="AP270" s="137">
        <f t="shared" si="99"/>
        <v>2</v>
      </c>
      <c r="AQ270" s="137"/>
      <c r="AR270" s="137"/>
      <c r="AS270" s="22">
        <f t="shared" si="100"/>
        <v>2.3478260869565202</v>
      </c>
      <c r="AT270" s="151"/>
      <c r="AU270" s="137"/>
      <c r="AV270" s="138"/>
      <c r="AW270" s="137"/>
      <c r="AX270" s="137">
        <f t="shared" si="101"/>
        <v>0</v>
      </c>
      <c r="AY270" s="138"/>
      <c r="AZ270" s="137"/>
      <c r="BA270" s="137"/>
      <c r="BB270" s="137"/>
      <c r="BC270" s="137">
        <f t="shared" si="102"/>
        <v>0</v>
      </c>
      <c r="BD270" s="137"/>
      <c r="BE270" s="137"/>
      <c r="BF270" s="137"/>
      <c r="BG270" s="137"/>
      <c r="BH270" s="137">
        <f t="shared" si="103"/>
        <v>0</v>
      </c>
      <c r="BI270" s="154"/>
      <c r="BJ270" s="154"/>
      <c r="BK270" s="154"/>
      <c r="BL270" s="155"/>
      <c r="BM270" s="137"/>
      <c r="BN270" s="137" t="s">
        <v>469</v>
      </c>
      <c r="BO270" s="137">
        <v>0.1</v>
      </c>
      <c r="BP270" s="137">
        <f t="shared" si="104"/>
        <v>0.1</v>
      </c>
      <c r="BQ270" s="137">
        <f t="shared" si="105"/>
        <v>0.1</v>
      </c>
      <c r="BR270" s="137">
        <f t="shared" si="106"/>
        <v>58.433106086956499</v>
      </c>
      <c r="BS270" s="137">
        <f t="shared" si="89"/>
        <v>86</v>
      </c>
      <c r="BT270" s="137">
        <f t="shared" si="90"/>
        <v>70</v>
      </c>
      <c r="BU270" s="137">
        <f t="shared" si="108"/>
        <v>263</v>
      </c>
    </row>
    <row r="271" spans="1:73" ht="14">
      <c r="A271" s="131" t="s">
        <v>930</v>
      </c>
      <c r="B271" s="131" t="s">
        <v>953</v>
      </c>
      <c r="C271" s="132" t="s">
        <v>954</v>
      </c>
      <c r="D271" s="133">
        <v>5.4969999999999999</v>
      </c>
      <c r="E271" s="137" t="s">
        <v>108</v>
      </c>
      <c r="F271" s="137">
        <v>0.5</v>
      </c>
      <c r="G271" s="138"/>
      <c r="H271" s="137"/>
      <c r="I271" s="137"/>
      <c r="J271" s="137"/>
      <c r="K271" s="137"/>
      <c r="L271" s="137"/>
      <c r="M271" s="137"/>
      <c r="N271" s="137"/>
      <c r="O271" s="137">
        <f t="shared" si="107"/>
        <v>0.5</v>
      </c>
      <c r="P271" s="137">
        <f t="shared" si="93"/>
        <v>5.9969999999999999</v>
      </c>
      <c r="Q271" s="141" t="s">
        <v>91</v>
      </c>
      <c r="R271" s="137">
        <v>2.6043500000000002</v>
      </c>
      <c r="S271" s="142">
        <f t="shared" si="94"/>
        <v>45.626100000000001</v>
      </c>
      <c r="T271" s="141">
        <v>71</v>
      </c>
      <c r="U271" s="145">
        <f t="shared" si="91"/>
        <v>3.55</v>
      </c>
      <c r="V271" s="137"/>
      <c r="W271" s="137"/>
      <c r="X271" s="137">
        <f t="shared" si="95"/>
        <v>3.55</v>
      </c>
      <c r="Y271" s="137"/>
      <c r="Z271" s="137"/>
      <c r="AA271" s="138">
        <v>3</v>
      </c>
      <c r="AB271" s="22">
        <f t="shared" si="92"/>
        <v>1.6</v>
      </c>
      <c r="AC271" s="137"/>
      <c r="AD271" s="137"/>
      <c r="AE271" s="137">
        <f t="shared" si="96"/>
        <v>1.6</v>
      </c>
      <c r="AF271" s="138">
        <v>0</v>
      </c>
      <c r="AG271" s="138">
        <v>23</v>
      </c>
      <c r="AH271" s="138">
        <v>0</v>
      </c>
      <c r="AI271" s="137">
        <f t="shared" si="109"/>
        <v>0</v>
      </c>
      <c r="AJ271" s="137">
        <v>0</v>
      </c>
      <c r="AK271" s="137">
        <v>19.5</v>
      </c>
      <c r="AL271" s="137">
        <f t="shared" si="97"/>
        <v>19.5</v>
      </c>
      <c r="AM271" s="137">
        <f t="shared" si="98"/>
        <v>0.39</v>
      </c>
      <c r="AN271" s="137" t="s">
        <v>236</v>
      </c>
      <c r="AO271" s="137">
        <v>0.25</v>
      </c>
      <c r="AP271" s="137">
        <f t="shared" si="99"/>
        <v>0.64</v>
      </c>
      <c r="AQ271" s="137"/>
      <c r="AR271" s="137"/>
      <c r="AS271" s="22">
        <f t="shared" si="100"/>
        <v>0.64</v>
      </c>
      <c r="AT271" s="151"/>
      <c r="AU271" s="137"/>
      <c r="AV271" s="138"/>
      <c r="AW271" s="137"/>
      <c r="AX271" s="137">
        <f t="shared" si="101"/>
        <v>0</v>
      </c>
      <c r="AY271" s="138"/>
      <c r="AZ271" s="137"/>
      <c r="BA271" s="137"/>
      <c r="BB271" s="137"/>
      <c r="BC271" s="137">
        <f t="shared" si="102"/>
        <v>0</v>
      </c>
      <c r="BD271" s="137"/>
      <c r="BE271" s="137"/>
      <c r="BF271" s="137"/>
      <c r="BG271" s="137"/>
      <c r="BH271" s="137">
        <f t="shared" si="103"/>
        <v>0</v>
      </c>
      <c r="BI271" s="154"/>
      <c r="BJ271" s="154"/>
      <c r="BK271" s="154"/>
      <c r="BL271" s="155"/>
      <c r="BM271" s="137"/>
      <c r="BN271" s="137" t="s">
        <v>469</v>
      </c>
      <c r="BO271" s="137">
        <v>0.1</v>
      </c>
      <c r="BP271" s="137">
        <f t="shared" si="104"/>
        <v>0.1</v>
      </c>
      <c r="BQ271" s="137">
        <f t="shared" si="105"/>
        <v>0.1</v>
      </c>
      <c r="BR271" s="137">
        <f t="shared" si="106"/>
        <v>57.513100000000001</v>
      </c>
      <c r="BS271" s="137">
        <f t="shared" si="89"/>
        <v>75</v>
      </c>
      <c r="BT271" s="137">
        <f t="shared" si="90"/>
        <v>77</v>
      </c>
      <c r="BU271" s="137">
        <f t="shared" si="108"/>
        <v>286</v>
      </c>
    </row>
    <row r="272" spans="1:73" ht="14">
      <c r="A272" s="131" t="s">
        <v>930</v>
      </c>
      <c r="B272" s="131" t="s">
        <v>955</v>
      </c>
      <c r="C272" s="132" t="s">
        <v>956</v>
      </c>
      <c r="D272" s="133">
        <v>5.5209999999999999</v>
      </c>
      <c r="E272" s="137" t="s">
        <v>108</v>
      </c>
      <c r="F272" s="137">
        <v>0.5</v>
      </c>
      <c r="G272" s="138"/>
      <c r="H272" s="137"/>
      <c r="I272" s="137"/>
      <c r="J272" s="137"/>
      <c r="K272" s="137"/>
      <c r="L272" s="137"/>
      <c r="M272" s="137"/>
      <c r="N272" s="137"/>
      <c r="O272" s="137">
        <f t="shared" si="107"/>
        <v>0.5</v>
      </c>
      <c r="P272" s="137">
        <f t="shared" si="93"/>
        <v>6.0209999999999999</v>
      </c>
      <c r="Q272" s="141" t="s">
        <v>91</v>
      </c>
      <c r="R272" s="137">
        <v>1.88493</v>
      </c>
      <c r="S272" s="142">
        <f t="shared" si="94"/>
        <v>41.309579999999997</v>
      </c>
      <c r="T272" s="141">
        <v>73.5</v>
      </c>
      <c r="U272" s="145">
        <f t="shared" si="91"/>
        <v>3.6749999999999998</v>
      </c>
      <c r="V272" s="137"/>
      <c r="W272" s="137"/>
      <c r="X272" s="137">
        <f t="shared" si="95"/>
        <v>3.6749999999999998</v>
      </c>
      <c r="Y272" s="137"/>
      <c r="Z272" s="137"/>
      <c r="AA272" s="138">
        <v>3.15</v>
      </c>
      <c r="AB272" s="22">
        <f t="shared" si="92"/>
        <v>1.63</v>
      </c>
      <c r="AC272" s="137"/>
      <c r="AD272" s="137"/>
      <c r="AE272" s="137">
        <f t="shared" si="96"/>
        <v>1.63</v>
      </c>
      <c r="AF272" s="138">
        <v>15</v>
      </c>
      <c r="AG272" s="138">
        <v>23</v>
      </c>
      <c r="AH272" s="138">
        <v>0</v>
      </c>
      <c r="AI272" s="137">
        <f t="shared" si="109"/>
        <v>1.3043478260869601</v>
      </c>
      <c r="AJ272" s="137">
        <v>0</v>
      </c>
      <c r="AK272" s="137"/>
      <c r="AL272" s="137">
        <f t="shared" si="97"/>
        <v>0</v>
      </c>
      <c r="AM272" s="137">
        <f t="shared" si="98"/>
        <v>0</v>
      </c>
      <c r="AN272" s="137"/>
      <c r="AO272" s="137"/>
      <c r="AP272" s="137">
        <f t="shared" si="99"/>
        <v>0</v>
      </c>
      <c r="AQ272" s="137"/>
      <c r="AR272" s="137"/>
      <c r="AS272" s="22">
        <f t="shared" si="100"/>
        <v>1.3043478260869601</v>
      </c>
      <c r="AT272" s="151"/>
      <c r="AU272" s="137"/>
      <c r="AV272" s="138"/>
      <c r="AW272" s="137"/>
      <c r="AX272" s="137">
        <f t="shared" si="101"/>
        <v>0</v>
      </c>
      <c r="AY272" s="138"/>
      <c r="AZ272" s="137"/>
      <c r="BA272" s="137"/>
      <c r="BB272" s="137"/>
      <c r="BC272" s="137">
        <f t="shared" si="102"/>
        <v>0</v>
      </c>
      <c r="BD272" s="137"/>
      <c r="BE272" s="137"/>
      <c r="BF272" s="137"/>
      <c r="BG272" s="137"/>
      <c r="BH272" s="137">
        <f t="shared" si="103"/>
        <v>0</v>
      </c>
      <c r="BI272" s="154" t="s">
        <v>492</v>
      </c>
      <c r="BJ272" s="154" t="s">
        <v>492</v>
      </c>
      <c r="BK272" s="154">
        <v>1</v>
      </c>
      <c r="BL272" s="155"/>
      <c r="BM272" s="137"/>
      <c r="BN272" s="137" t="s">
        <v>469</v>
      </c>
      <c r="BO272" s="137">
        <v>0.1</v>
      </c>
      <c r="BP272" s="137">
        <f t="shared" si="104"/>
        <v>1.1000000000000001</v>
      </c>
      <c r="BQ272" s="137">
        <f t="shared" si="105"/>
        <v>1.1000000000000001</v>
      </c>
      <c r="BR272" s="137">
        <f t="shared" si="106"/>
        <v>55.039927826087002</v>
      </c>
      <c r="BS272" s="137">
        <f t="shared" si="89"/>
        <v>99</v>
      </c>
      <c r="BT272" s="137">
        <f t="shared" si="90"/>
        <v>93</v>
      </c>
      <c r="BU272" s="137">
        <f t="shared" si="108"/>
        <v>349</v>
      </c>
    </row>
    <row r="273" spans="1:73" ht="14">
      <c r="A273" s="131" t="s">
        <v>930</v>
      </c>
      <c r="B273" s="131" t="s">
        <v>957</v>
      </c>
      <c r="C273" s="132" t="s">
        <v>958</v>
      </c>
      <c r="D273" s="133">
        <v>5.7430000000000003</v>
      </c>
      <c r="E273" s="137" t="s">
        <v>108</v>
      </c>
      <c r="F273" s="137">
        <v>0.5</v>
      </c>
      <c r="G273" s="138"/>
      <c r="H273" s="137"/>
      <c r="I273" s="137" t="s">
        <v>959</v>
      </c>
      <c r="J273" s="137">
        <v>0.25</v>
      </c>
      <c r="K273" s="137"/>
      <c r="L273" s="137"/>
      <c r="M273" s="137"/>
      <c r="N273" s="137"/>
      <c r="O273" s="137">
        <f t="shared" si="107"/>
        <v>0.75</v>
      </c>
      <c r="P273" s="137">
        <f t="shared" si="93"/>
        <v>6.4930000000000003</v>
      </c>
      <c r="Q273" s="141" t="s">
        <v>91</v>
      </c>
      <c r="R273" s="137">
        <v>1.77681</v>
      </c>
      <c r="S273" s="142">
        <f t="shared" si="94"/>
        <v>40.66086</v>
      </c>
      <c r="T273" s="141">
        <v>83</v>
      </c>
      <c r="U273" s="145">
        <f t="shared" si="91"/>
        <v>4.1500000000000004</v>
      </c>
      <c r="V273" s="137" t="s">
        <v>960</v>
      </c>
      <c r="W273" s="137">
        <v>0.1</v>
      </c>
      <c r="X273" s="137">
        <f t="shared" si="95"/>
        <v>4.25</v>
      </c>
      <c r="Y273" s="137" t="s">
        <v>961</v>
      </c>
      <c r="Z273" s="137">
        <v>2.5</v>
      </c>
      <c r="AA273" s="138">
        <v>4.5</v>
      </c>
      <c r="AB273" s="22">
        <f t="shared" si="92"/>
        <v>1.9</v>
      </c>
      <c r="AC273" s="137" t="s">
        <v>962</v>
      </c>
      <c r="AD273" s="137"/>
      <c r="AE273" s="137">
        <f t="shared" si="96"/>
        <v>4.4000000000000004</v>
      </c>
      <c r="AF273" s="138">
        <v>1</v>
      </c>
      <c r="AG273" s="138">
        <v>23</v>
      </c>
      <c r="AH273" s="138">
        <v>0</v>
      </c>
      <c r="AI273" s="137">
        <f t="shared" si="109"/>
        <v>8.6956521739130405E-2</v>
      </c>
      <c r="AJ273" s="137">
        <v>0</v>
      </c>
      <c r="AK273" s="137">
        <v>22</v>
      </c>
      <c r="AL273" s="137">
        <f t="shared" si="97"/>
        <v>22</v>
      </c>
      <c r="AM273" s="137">
        <f t="shared" si="98"/>
        <v>0.44</v>
      </c>
      <c r="AN273" s="137"/>
      <c r="AO273" s="137"/>
      <c r="AP273" s="137">
        <f t="shared" si="99"/>
        <v>0.44</v>
      </c>
      <c r="AQ273" s="137"/>
      <c r="AR273" s="137"/>
      <c r="AS273" s="22">
        <f t="shared" si="100"/>
        <v>0.52695652173912999</v>
      </c>
      <c r="AT273" s="151"/>
      <c r="AU273" s="137"/>
      <c r="AV273" s="138"/>
      <c r="AW273" s="137"/>
      <c r="AX273" s="137">
        <f t="shared" si="101"/>
        <v>0</v>
      </c>
      <c r="AY273" s="138"/>
      <c r="AZ273" s="137"/>
      <c r="BA273" s="137" t="s">
        <v>963</v>
      </c>
      <c r="BB273" s="137">
        <v>0</v>
      </c>
      <c r="BC273" s="137">
        <f t="shared" si="102"/>
        <v>0</v>
      </c>
      <c r="BD273" s="137"/>
      <c r="BE273" s="137"/>
      <c r="BF273" s="137"/>
      <c r="BG273" s="137"/>
      <c r="BH273" s="137">
        <f t="shared" si="103"/>
        <v>0</v>
      </c>
      <c r="BI273" s="154" t="s">
        <v>964</v>
      </c>
      <c r="BJ273" s="154" t="s">
        <v>965</v>
      </c>
      <c r="BK273" s="154">
        <v>3.2</v>
      </c>
      <c r="BL273" s="155"/>
      <c r="BM273" s="137"/>
      <c r="BN273" s="137" t="s">
        <v>469</v>
      </c>
      <c r="BO273" s="137">
        <v>0.1</v>
      </c>
      <c r="BP273" s="137">
        <f t="shared" si="104"/>
        <v>3.3</v>
      </c>
      <c r="BQ273" s="137">
        <f t="shared" si="105"/>
        <v>3.3</v>
      </c>
      <c r="BR273" s="137">
        <f t="shared" si="106"/>
        <v>59.630816521739099</v>
      </c>
      <c r="BS273" s="137">
        <f t="shared" si="89"/>
        <v>104</v>
      </c>
      <c r="BT273" s="137">
        <f t="shared" si="90"/>
        <v>59</v>
      </c>
      <c r="BU273" s="137">
        <f t="shared" si="108"/>
        <v>225</v>
      </c>
    </row>
    <row r="274" spans="1:73" ht="14">
      <c r="A274" s="131" t="s">
        <v>930</v>
      </c>
      <c r="B274" s="131" t="s">
        <v>966</v>
      </c>
      <c r="C274" s="132" t="s">
        <v>967</v>
      </c>
      <c r="D274" s="133">
        <v>5.5469999999999997</v>
      </c>
      <c r="E274" s="137" t="s">
        <v>108</v>
      </c>
      <c r="F274" s="137">
        <v>0.5</v>
      </c>
      <c r="G274" s="138"/>
      <c r="H274" s="137"/>
      <c r="I274" s="137"/>
      <c r="J274" s="137"/>
      <c r="K274" s="137"/>
      <c r="L274" s="137"/>
      <c r="M274" s="137"/>
      <c r="N274" s="137"/>
      <c r="O274" s="137">
        <f t="shared" si="107"/>
        <v>0.5</v>
      </c>
      <c r="P274" s="137">
        <f t="shared" si="93"/>
        <v>6.0469999999999997</v>
      </c>
      <c r="Q274" s="141" t="s">
        <v>91</v>
      </c>
      <c r="R274" s="137">
        <v>2.5791200000000001</v>
      </c>
      <c r="S274" s="142">
        <f t="shared" si="94"/>
        <v>45.474719999999998</v>
      </c>
      <c r="T274" s="141">
        <v>60.5</v>
      </c>
      <c r="U274" s="145">
        <f t="shared" si="91"/>
        <v>3.0249999999999999</v>
      </c>
      <c r="V274" s="137"/>
      <c r="W274" s="137"/>
      <c r="X274" s="137">
        <f t="shared" si="95"/>
        <v>3.0249999999999999</v>
      </c>
      <c r="Y274" s="137"/>
      <c r="Z274" s="137"/>
      <c r="AA274" s="138">
        <v>3.8</v>
      </c>
      <c r="AB274" s="22">
        <f t="shared" si="92"/>
        <v>1.76</v>
      </c>
      <c r="AC274" s="137"/>
      <c r="AD274" s="137"/>
      <c r="AE274" s="137">
        <f t="shared" si="96"/>
        <v>1.76</v>
      </c>
      <c r="AF274" s="138">
        <v>1</v>
      </c>
      <c r="AG274" s="138">
        <v>23</v>
      </c>
      <c r="AH274" s="138">
        <v>0</v>
      </c>
      <c r="AI274" s="137">
        <f t="shared" si="109"/>
        <v>8.6956521739130405E-2</v>
      </c>
      <c r="AJ274" s="137">
        <v>0</v>
      </c>
      <c r="AK274" s="137"/>
      <c r="AL274" s="137">
        <f t="shared" si="97"/>
        <v>0</v>
      </c>
      <c r="AM274" s="137">
        <f t="shared" si="98"/>
        <v>0</v>
      </c>
      <c r="AN274" s="137"/>
      <c r="AO274" s="137"/>
      <c r="AP274" s="137">
        <f t="shared" si="99"/>
        <v>0</v>
      </c>
      <c r="AQ274" s="137"/>
      <c r="AR274" s="137"/>
      <c r="AS274" s="22">
        <f t="shared" si="100"/>
        <v>8.6956521739130405E-2</v>
      </c>
      <c r="AT274" s="107" t="s">
        <v>968</v>
      </c>
      <c r="AU274" s="137">
        <v>4.24</v>
      </c>
      <c r="AV274" s="138"/>
      <c r="AW274" s="137"/>
      <c r="AX274" s="137">
        <f t="shared" si="101"/>
        <v>4.24</v>
      </c>
      <c r="AY274" s="138"/>
      <c r="AZ274" s="137"/>
      <c r="BA274" s="137" t="s">
        <v>969</v>
      </c>
      <c r="BB274" s="137">
        <v>0</v>
      </c>
      <c r="BC274" s="137">
        <f t="shared" si="102"/>
        <v>4.24</v>
      </c>
      <c r="BD274" s="137"/>
      <c r="BE274" s="137"/>
      <c r="BF274" s="137"/>
      <c r="BG274" s="137"/>
      <c r="BH274" s="137">
        <f t="shared" si="103"/>
        <v>0</v>
      </c>
      <c r="BI274" s="154"/>
      <c r="BJ274" s="154"/>
      <c r="BK274" s="154"/>
      <c r="BL274" s="155"/>
      <c r="BM274" s="137"/>
      <c r="BN274" s="137" t="s">
        <v>469</v>
      </c>
      <c r="BO274" s="137">
        <v>0.1</v>
      </c>
      <c r="BP274" s="137">
        <f t="shared" si="104"/>
        <v>0.1</v>
      </c>
      <c r="BQ274" s="137">
        <f t="shared" si="105"/>
        <v>4.34</v>
      </c>
      <c r="BR274" s="137">
        <f t="shared" si="106"/>
        <v>60.733676521739099</v>
      </c>
      <c r="BS274" s="137">
        <f t="shared" si="89"/>
        <v>76</v>
      </c>
      <c r="BT274" s="137">
        <f t="shared" si="90"/>
        <v>53</v>
      </c>
      <c r="BU274" s="137">
        <f t="shared" si="108"/>
        <v>200</v>
      </c>
    </row>
    <row r="275" spans="1:73" ht="14">
      <c r="A275" s="131" t="s">
        <v>930</v>
      </c>
      <c r="B275" s="131" t="s">
        <v>970</v>
      </c>
      <c r="C275" s="132" t="s">
        <v>971</v>
      </c>
      <c r="D275" s="133">
        <v>5.681</v>
      </c>
      <c r="E275" s="137" t="s">
        <v>108</v>
      </c>
      <c r="F275" s="137">
        <v>0.5</v>
      </c>
      <c r="G275" s="138"/>
      <c r="H275" s="137"/>
      <c r="I275" s="137"/>
      <c r="J275" s="137"/>
      <c r="K275" s="137"/>
      <c r="L275" s="137"/>
      <c r="M275" s="137"/>
      <c r="N275" s="137"/>
      <c r="O275" s="137">
        <f t="shared" si="107"/>
        <v>0.5</v>
      </c>
      <c r="P275" s="137">
        <f t="shared" si="93"/>
        <v>6.181</v>
      </c>
      <c r="Q275" s="141" t="s">
        <v>91</v>
      </c>
      <c r="R275" s="137">
        <v>2.80145</v>
      </c>
      <c r="S275" s="142">
        <f t="shared" si="94"/>
        <v>46.808700000000002</v>
      </c>
      <c r="T275" s="141">
        <v>60</v>
      </c>
      <c r="U275" s="145">
        <f t="shared" si="91"/>
        <v>3</v>
      </c>
      <c r="V275" s="137"/>
      <c r="W275" s="137"/>
      <c r="X275" s="137">
        <f t="shared" si="95"/>
        <v>3</v>
      </c>
      <c r="Y275" s="137"/>
      <c r="Z275" s="137"/>
      <c r="AA275" s="138">
        <v>2.8</v>
      </c>
      <c r="AB275" s="22">
        <f t="shared" si="92"/>
        <v>1.56</v>
      </c>
      <c r="AC275" s="137"/>
      <c r="AD275" s="137"/>
      <c r="AE275" s="137">
        <f t="shared" si="96"/>
        <v>1.56</v>
      </c>
      <c r="AF275" s="138">
        <v>1</v>
      </c>
      <c r="AG275" s="138">
        <v>23</v>
      </c>
      <c r="AH275" s="138">
        <v>0</v>
      </c>
      <c r="AI275" s="137">
        <f t="shared" si="109"/>
        <v>8.6956521739130405E-2</v>
      </c>
      <c r="AJ275" s="137">
        <v>0</v>
      </c>
      <c r="AK275" s="137"/>
      <c r="AL275" s="137">
        <f t="shared" si="97"/>
        <v>0</v>
      </c>
      <c r="AM275" s="137">
        <f t="shared" si="98"/>
        <v>0</v>
      </c>
      <c r="AN275" s="137"/>
      <c r="AO275" s="137"/>
      <c r="AP275" s="137">
        <f t="shared" si="99"/>
        <v>0</v>
      </c>
      <c r="AQ275" s="137"/>
      <c r="AR275" s="137"/>
      <c r="AS275" s="22">
        <f t="shared" si="100"/>
        <v>8.6956521739130405E-2</v>
      </c>
      <c r="AT275" s="151"/>
      <c r="AU275" s="137"/>
      <c r="AV275" s="138"/>
      <c r="AW275" s="137"/>
      <c r="AX275" s="137">
        <f t="shared" si="101"/>
        <v>0</v>
      </c>
      <c r="AY275" s="138"/>
      <c r="AZ275" s="137"/>
      <c r="BA275" s="137"/>
      <c r="BB275" s="137"/>
      <c r="BC275" s="137">
        <f t="shared" si="102"/>
        <v>0</v>
      </c>
      <c r="BD275" s="137"/>
      <c r="BE275" s="137"/>
      <c r="BF275" s="137"/>
      <c r="BG275" s="137"/>
      <c r="BH275" s="137">
        <f t="shared" si="103"/>
        <v>0</v>
      </c>
      <c r="BI275" s="154" t="s">
        <v>972</v>
      </c>
      <c r="BJ275" s="154" t="s">
        <v>972</v>
      </c>
      <c r="BK275" s="154">
        <v>2.5</v>
      </c>
      <c r="BL275" s="155"/>
      <c r="BM275" s="137"/>
      <c r="BN275" s="137" t="s">
        <v>469</v>
      </c>
      <c r="BO275" s="137">
        <v>0.1</v>
      </c>
      <c r="BP275" s="137">
        <f t="shared" si="104"/>
        <v>2.6</v>
      </c>
      <c r="BQ275" s="137">
        <f t="shared" si="105"/>
        <v>2.6</v>
      </c>
      <c r="BR275" s="137">
        <f t="shared" si="106"/>
        <v>60.2366565217391</v>
      </c>
      <c r="BS275" s="137">
        <f t="shared" si="89"/>
        <v>65</v>
      </c>
      <c r="BT275" s="137">
        <f t="shared" si="90"/>
        <v>56</v>
      </c>
      <c r="BU275" s="137">
        <f t="shared" si="108"/>
        <v>207</v>
      </c>
    </row>
    <row r="276" spans="1:73" ht="14">
      <c r="A276" s="131" t="s">
        <v>930</v>
      </c>
      <c r="B276" s="131" t="s">
        <v>973</v>
      </c>
      <c r="C276" s="132" t="s">
        <v>974</v>
      </c>
      <c r="D276" s="133">
        <v>5.7229999999999999</v>
      </c>
      <c r="E276" s="137" t="s">
        <v>108</v>
      </c>
      <c r="F276" s="137">
        <v>0.5</v>
      </c>
      <c r="G276" s="138"/>
      <c r="H276" s="137"/>
      <c r="I276" s="137"/>
      <c r="J276" s="137"/>
      <c r="K276" s="137"/>
      <c r="L276" s="137"/>
      <c r="M276" s="137"/>
      <c r="N276" s="137"/>
      <c r="O276" s="137">
        <f t="shared" si="107"/>
        <v>0.5</v>
      </c>
      <c r="P276" s="137">
        <f t="shared" si="93"/>
        <v>6.2229999999999999</v>
      </c>
      <c r="Q276" s="141" t="s">
        <v>91</v>
      </c>
      <c r="R276" s="137">
        <v>2.7561599999999999</v>
      </c>
      <c r="S276" s="142">
        <f t="shared" si="94"/>
        <v>46.536960000000001</v>
      </c>
      <c r="T276" s="141">
        <v>66</v>
      </c>
      <c r="U276" s="145">
        <f t="shared" si="91"/>
        <v>3.3</v>
      </c>
      <c r="V276" s="137" t="s">
        <v>960</v>
      </c>
      <c r="W276" s="137">
        <v>0.1</v>
      </c>
      <c r="X276" s="137">
        <f t="shared" si="95"/>
        <v>3.4</v>
      </c>
      <c r="Y276" s="137"/>
      <c r="Z276" s="137"/>
      <c r="AA276" s="138">
        <v>4.5</v>
      </c>
      <c r="AB276" s="22">
        <f t="shared" si="92"/>
        <v>1.9</v>
      </c>
      <c r="AC276" s="137"/>
      <c r="AD276" s="137"/>
      <c r="AE276" s="137">
        <f t="shared" si="96"/>
        <v>1.9</v>
      </c>
      <c r="AF276" s="138">
        <v>1</v>
      </c>
      <c r="AG276" s="138">
        <v>23</v>
      </c>
      <c r="AH276" s="138">
        <v>0</v>
      </c>
      <c r="AI276" s="137">
        <f t="shared" si="109"/>
        <v>8.6956521739130405E-2</v>
      </c>
      <c r="AJ276" s="137">
        <v>0</v>
      </c>
      <c r="AK276" s="137"/>
      <c r="AL276" s="137">
        <f t="shared" si="97"/>
        <v>0</v>
      </c>
      <c r="AM276" s="137">
        <f t="shared" si="98"/>
        <v>0</v>
      </c>
      <c r="AN276" s="137"/>
      <c r="AO276" s="137"/>
      <c r="AP276" s="137">
        <f t="shared" si="99"/>
        <v>0</v>
      </c>
      <c r="AQ276" s="137"/>
      <c r="AR276" s="137"/>
      <c r="AS276" s="22">
        <f t="shared" si="100"/>
        <v>8.6956521739130405E-2</v>
      </c>
      <c r="AT276" s="151"/>
      <c r="AU276" s="137"/>
      <c r="AV276" s="138"/>
      <c r="AW276" s="137"/>
      <c r="AX276" s="137">
        <f t="shared" si="101"/>
        <v>0</v>
      </c>
      <c r="AY276" s="138"/>
      <c r="AZ276" s="137"/>
      <c r="BA276" s="137"/>
      <c r="BB276" s="137"/>
      <c r="BC276" s="137">
        <f t="shared" si="102"/>
        <v>0</v>
      </c>
      <c r="BD276" s="137"/>
      <c r="BE276" s="137"/>
      <c r="BF276" s="137"/>
      <c r="BG276" s="137"/>
      <c r="BH276" s="137">
        <f t="shared" si="103"/>
        <v>0</v>
      </c>
      <c r="BI276" s="154" t="s">
        <v>426</v>
      </c>
      <c r="BJ276" s="154" t="s">
        <v>426</v>
      </c>
      <c r="BK276" s="154">
        <v>1</v>
      </c>
      <c r="BL276" s="155"/>
      <c r="BM276" s="137"/>
      <c r="BN276" s="137" t="s">
        <v>469</v>
      </c>
      <c r="BO276" s="137">
        <v>0.1</v>
      </c>
      <c r="BP276" s="137">
        <f t="shared" si="104"/>
        <v>1.1000000000000001</v>
      </c>
      <c r="BQ276" s="137">
        <f t="shared" si="105"/>
        <v>1.1000000000000001</v>
      </c>
      <c r="BR276" s="137">
        <f t="shared" si="106"/>
        <v>59.246916521739102</v>
      </c>
      <c r="BS276" s="137">
        <f t="shared" si="89"/>
        <v>68</v>
      </c>
      <c r="BT276" s="137">
        <f t="shared" si="90"/>
        <v>64</v>
      </c>
      <c r="BU276" s="137">
        <f t="shared" si="108"/>
        <v>238</v>
      </c>
    </row>
    <row r="277" spans="1:73" ht="14">
      <c r="A277" s="131" t="s">
        <v>930</v>
      </c>
      <c r="B277" s="131" t="s">
        <v>975</v>
      </c>
      <c r="C277" s="132" t="s">
        <v>976</v>
      </c>
      <c r="D277" s="133">
        <v>5.9379999999999997</v>
      </c>
      <c r="E277" s="137" t="s">
        <v>108</v>
      </c>
      <c r="F277" s="137">
        <v>0.5</v>
      </c>
      <c r="G277" s="138"/>
      <c r="H277" s="137"/>
      <c r="I277" s="137"/>
      <c r="J277" s="137"/>
      <c r="K277" s="137"/>
      <c r="L277" s="137"/>
      <c r="M277" s="137"/>
      <c r="N277" s="137"/>
      <c r="O277" s="137">
        <f t="shared" si="107"/>
        <v>0.5</v>
      </c>
      <c r="P277" s="137">
        <f t="shared" si="93"/>
        <v>6.4379999999999997</v>
      </c>
      <c r="Q277" s="141" t="s">
        <v>91</v>
      </c>
      <c r="R277" s="137">
        <v>3.54928</v>
      </c>
      <c r="S277" s="142">
        <f t="shared" si="94"/>
        <v>51.295679999999997</v>
      </c>
      <c r="T277" s="141">
        <v>80.5</v>
      </c>
      <c r="U277" s="145">
        <f t="shared" si="91"/>
        <v>4.0250000000000004</v>
      </c>
      <c r="V277" s="137" t="s">
        <v>960</v>
      </c>
      <c r="W277" s="137">
        <v>0.1</v>
      </c>
      <c r="X277" s="137">
        <f t="shared" si="95"/>
        <v>4.125</v>
      </c>
      <c r="Y277" s="137"/>
      <c r="Z277" s="137"/>
      <c r="AA277" s="138">
        <v>2.1</v>
      </c>
      <c r="AB277" s="22">
        <f t="shared" si="92"/>
        <v>1.42</v>
      </c>
      <c r="AC277" s="137"/>
      <c r="AD277" s="137"/>
      <c r="AE277" s="137">
        <f t="shared" si="96"/>
        <v>1.42</v>
      </c>
      <c r="AF277" s="138">
        <v>1</v>
      </c>
      <c r="AG277" s="138">
        <v>23</v>
      </c>
      <c r="AH277" s="138">
        <v>0</v>
      </c>
      <c r="AI277" s="137">
        <f t="shared" si="109"/>
        <v>8.6956521739130405E-2</v>
      </c>
      <c r="AJ277" s="137">
        <v>0</v>
      </c>
      <c r="AK277" s="137">
        <v>5</v>
      </c>
      <c r="AL277" s="137">
        <f t="shared" si="97"/>
        <v>5</v>
      </c>
      <c r="AM277" s="137">
        <f t="shared" si="98"/>
        <v>0.1</v>
      </c>
      <c r="AN277" s="137"/>
      <c r="AO277" s="137"/>
      <c r="AP277" s="137">
        <f t="shared" si="99"/>
        <v>0.1</v>
      </c>
      <c r="AQ277" s="137"/>
      <c r="AR277" s="137"/>
      <c r="AS277" s="22">
        <f t="shared" si="100"/>
        <v>0.18695652173912999</v>
      </c>
      <c r="AT277" s="151" t="s">
        <v>977</v>
      </c>
      <c r="AU277" s="137">
        <v>7.2</v>
      </c>
      <c r="AV277" s="138"/>
      <c r="AW277" s="137"/>
      <c r="AX277" s="137">
        <f t="shared" si="101"/>
        <v>7.2</v>
      </c>
      <c r="AY277" s="138"/>
      <c r="AZ277" s="137"/>
      <c r="BA277" s="137"/>
      <c r="BB277" s="137"/>
      <c r="BC277" s="137">
        <f t="shared" si="102"/>
        <v>7.2</v>
      </c>
      <c r="BD277" s="137"/>
      <c r="BE277" s="137"/>
      <c r="BF277" s="137"/>
      <c r="BG277" s="137"/>
      <c r="BH277" s="137">
        <f t="shared" si="103"/>
        <v>0</v>
      </c>
      <c r="BI277" s="154" t="s">
        <v>275</v>
      </c>
      <c r="BJ277" s="154" t="s">
        <v>275</v>
      </c>
      <c r="BK277" s="154">
        <v>2.5</v>
      </c>
      <c r="BL277" s="155" t="s">
        <v>245</v>
      </c>
      <c r="BM277" s="137">
        <v>0.25</v>
      </c>
      <c r="BN277" s="137" t="s">
        <v>978</v>
      </c>
      <c r="BO277" s="137">
        <v>0.1</v>
      </c>
      <c r="BP277" s="137">
        <f t="shared" si="104"/>
        <v>2.85</v>
      </c>
      <c r="BQ277" s="137">
        <f t="shared" si="105"/>
        <v>10.050000000000001</v>
      </c>
      <c r="BR277" s="137">
        <f t="shared" si="106"/>
        <v>73.515636521739097</v>
      </c>
      <c r="BS277" s="137">
        <f t="shared" si="89"/>
        <v>20</v>
      </c>
      <c r="BT277" s="137">
        <f t="shared" si="90"/>
        <v>10</v>
      </c>
      <c r="BU277" s="137">
        <f t="shared" si="108"/>
        <v>45</v>
      </c>
    </row>
    <row r="278" spans="1:73" ht="14">
      <c r="A278" s="131" t="s">
        <v>930</v>
      </c>
      <c r="B278" s="131" t="s">
        <v>979</v>
      </c>
      <c r="C278" s="132" t="s">
        <v>980</v>
      </c>
      <c r="D278" s="133">
        <v>5.5220000000000002</v>
      </c>
      <c r="E278" s="137" t="s">
        <v>108</v>
      </c>
      <c r="F278" s="137">
        <v>0.5</v>
      </c>
      <c r="G278" s="138"/>
      <c r="H278" s="137"/>
      <c r="I278" s="137"/>
      <c r="J278" s="137"/>
      <c r="K278" s="137"/>
      <c r="L278" s="137"/>
      <c r="M278" s="137"/>
      <c r="N278" s="137"/>
      <c r="O278" s="137">
        <f t="shared" si="107"/>
        <v>0.5</v>
      </c>
      <c r="P278" s="137">
        <f t="shared" si="93"/>
        <v>6.0220000000000002</v>
      </c>
      <c r="Q278" s="141" t="s">
        <v>91</v>
      </c>
      <c r="R278" s="137">
        <v>2.97681</v>
      </c>
      <c r="S278" s="142">
        <f t="shared" si="94"/>
        <v>47.860860000000002</v>
      </c>
      <c r="T278" s="141">
        <v>82</v>
      </c>
      <c r="U278" s="145">
        <f t="shared" si="91"/>
        <v>4.0999999999999996</v>
      </c>
      <c r="V278" s="137"/>
      <c r="W278" s="137"/>
      <c r="X278" s="137">
        <f t="shared" si="95"/>
        <v>4.0999999999999996</v>
      </c>
      <c r="Y278" s="137"/>
      <c r="Z278" s="137"/>
      <c r="AA278" s="138">
        <v>3.6</v>
      </c>
      <c r="AB278" s="22">
        <f t="shared" si="92"/>
        <v>1.72</v>
      </c>
      <c r="AC278" s="137"/>
      <c r="AD278" s="137"/>
      <c r="AE278" s="137">
        <f t="shared" si="96"/>
        <v>1.72</v>
      </c>
      <c r="AF278" s="138">
        <v>0</v>
      </c>
      <c r="AG278" s="138">
        <v>23</v>
      </c>
      <c r="AH278" s="138">
        <v>0</v>
      </c>
      <c r="AI278" s="137">
        <f t="shared" si="109"/>
        <v>0</v>
      </c>
      <c r="AJ278" s="137">
        <v>0</v>
      </c>
      <c r="AK278" s="137">
        <v>9.5</v>
      </c>
      <c r="AL278" s="137">
        <f t="shared" si="97"/>
        <v>9.5</v>
      </c>
      <c r="AM278" s="137">
        <f t="shared" si="98"/>
        <v>0.19</v>
      </c>
      <c r="AN278" s="137"/>
      <c r="AO278" s="137"/>
      <c r="AP278" s="137">
        <f t="shared" si="99"/>
        <v>0.19</v>
      </c>
      <c r="AQ278" s="137"/>
      <c r="AR278" s="137"/>
      <c r="AS278" s="22">
        <f t="shared" si="100"/>
        <v>0.19</v>
      </c>
      <c r="AT278" s="151"/>
      <c r="AU278" s="137"/>
      <c r="AV278" s="138"/>
      <c r="AW278" s="137"/>
      <c r="AX278" s="137">
        <f t="shared" si="101"/>
        <v>0</v>
      </c>
      <c r="AY278" s="138"/>
      <c r="AZ278" s="137"/>
      <c r="BA278" s="137"/>
      <c r="BB278" s="137"/>
      <c r="BC278" s="137">
        <f t="shared" si="102"/>
        <v>0</v>
      </c>
      <c r="BD278" s="137"/>
      <c r="BE278" s="137"/>
      <c r="BF278" s="137"/>
      <c r="BG278" s="137"/>
      <c r="BH278" s="137">
        <f t="shared" si="103"/>
        <v>0</v>
      </c>
      <c r="BI278" s="154" t="s">
        <v>417</v>
      </c>
      <c r="BJ278" s="154" t="s">
        <v>417</v>
      </c>
      <c r="BK278" s="154">
        <v>1.5</v>
      </c>
      <c r="BL278" s="155"/>
      <c r="BM278" s="137"/>
      <c r="BN278" s="137" t="s">
        <v>981</v>
      </c>
      <c r="BO278" s="137">
        <v>0.1</v>
      </c>
      <c r="BP278" s="137">
        <f t="shared" si="104"/>
        <v>1.6</v>
      </c>
      <c r="BQ278" s="137">
        <f t="shared" si="105"/>
        <v>1.6</v>
      </c>
      <c r="BR278" s="137">
        <f t="shared" si="106"/>
        <v>61.49286</v>
      </c>
      <c r="BS278" s="137">
        <f t="shared" si="89"/>
        <v>52</v>
      </c>
      <c r="BT278" s="137">
        <f t="shared" si="90"/>
        <v>46</v>
      </c>
      <c r="BU278" s="137">
        <f t="shared" si="108"/>
        <v>183</v>
      </c>
    </row>
    <row r="279" spans="1:73" ht="14">
      <c r="A279" s="131" t="s">
        <v>930</v>
      </c>
      <c r="B279" s="131" t="s">
        <v>982</v>
      </c>
      <c r="C279" s="132" t="s">
        <v>983</v>
      </c>
      <c r="D279" s="133">
        <v>5.3849999999999998</v>
      </c>
      <c r="E279" s="137" t="s">
        <v>108</v>
      </c>
      <c r="F279" s="137">
        <v>0.5</v>
      </c>
      <c r="G279" s="138"/>
      <c r="H279" s="137"/>
      <c r="I279" s="137"/>
      <c r="J279" s="137"/>
      <c r="K279" s="137"/>
      <c r="L279" s="137"/>
      <c r="M279" s="137"/>
      <c r="N279" s="137"/>
      <c r="O279" s="137">
        <f t="shared" si="107"/>
        <v>0.5</v>
      </c>
      <c r="P279" s="137">
        <f t="shared" si="93"/>
        <v>5.8849999999999998</v>
      </c>
      <c r="Q279" s="141" t="s">
        <v>91</v>
      </c>
      <c r="R279" s="137">
        <v>2.6710099999999999</v>
      </c>
      <c r="S279" s="142">
        <f t="shared" si="94"/>
        <v>46.026060000000001</v>
      </c>
      <c r="T279" s="141">
        <v>67.5</v>
      </c>
      <c r="U279" s="145">
        <f t="shared" si="91"/>
        <v>3.375</v>
      </c>
      <c r="V279" s="137"/>
      <c r="W279" s="137"/>
      <c r="X279" s="137">
        <f t="shared" si="95"/>
        <v>3.375</v>
      </c>
      <c r="Y279" s="137"/>
      <c r="Z279" s="137"/>
      <c r="AA279" s="138">
        <v>3.5</v>
      </c>
      <c r="AB279" s="22">
        <f t="shared" si="92"/>
        <v>1.7</v>
      </c>
      <c r="AC279" s="137"/>
      <c r="AD279" s="137"/>
      <c r="AE279" s="137">
        <f t="shared" si="96"/>
        <v>1.7</v>
      </c>
      <c r="AF279" s="138">
        <v>0</v>
      </c>
      <c r="AG279" s="138">
        <v>23</v>
      </c>
      <c r="AH279" s="138">
        <v>0</v>
      </c>
      <c r="AI279" s="137">
        <f t="shared" si="109"/>
        <v>0</v>
      </c>
      <c r="AJ279" s="137">
        <v>0</v>
      </c>
      <c r="AK279" s="137"/>
      <c r="AL279" s="137">
        <f t="shared" si="97"/>
        <v>0</v>
      </c>
      <c r="AM279" s="137">
        <f t="shared" si="98"/>
        <v>0</v>
      </c>
      <c r="AN279" s="137"/>
      <c r="AO279" s="137"/>
      <c r="AP279" s="137">
        <f t="shared" si="99"/>
        <v>0</v>
      </c>
      <c r="AQ279" s="137"/>
      <c r="AR279" s="137"/>
      <c r="AS279" s="22">
        <f t="shared" si="100"/>
        <v>0</v>
      </c>
      <c r="AT279" s="151"/>
      <c r="AU279" s="137"/>
      <c r="AV279" s="138"/>
      <c r="AW279" s="137"/>
      <c r="AX279" s="137">
        <f t="shared" si="101"/>
        <v>0</v>
      </c>
      <c r="AY279" s="138"/>
      <c r="AZ279" s="137"/>
      <c r="BA279" s="137"/>
      <c r="BB279" s="137"/>
      <c r="BC279" s="137">
        <f t="shared" si="102"/>
        <v>0</v>
      </c>
      <c r="BD279" s="137"/>
      <c r="BE279" s="137"/>
      <c r="BF279" s="137"/>
      <c r="BG279" s="137"/>
      <c r="BH279" s="137">
        <f t="shared" si="103"/>
        <v>0</v>
      </c>
      <c r="BI279" s="154"/>
      <c r="BJ279" s="154"/>
      <c r="BK279" s="154"/>
      <c r="BL279" s="155"/>
      <c r="BM279" s="137"/>
      <c r="BN279" s="137" t="s">
        <v>981</v>
      </c>
      <c r="BO279" s="137">
        <v>0.1</v>
      </c>
      <c r="BP279" s="137">
        <f t="shared" si="104"/>
        <v>0.1</v>
      </c>
      <c r="BQ279" s="137">
        <f t="shared" si="105"/>
        <v>0.1</v>
      </c>
      <c r="BR279" s="137">
        <f t="shared" si="106"/>
        <v>57.086060000000003</v>
      </c>
      <c r="BS279" s="137">
        <f t="shared" si="89"/>
        <v>73</v>
      </c>
      <c r="BT279" s="137">
        <f t="shared" si="90"/>
        <v>82</v>
      </c>
      <c r="BU279" s="137">
        <f t="shared" si="108"/>
        <v>296</v>
      </c>
    </row>
    <row r="280" spans="1:73" ht="14">
      <c r="A280" s="131" t="s">
        <v>930</v>
      </c>
      <c r="B280" s="131" t="s">
        <v>984</v>
      </c>
      <c r="C280" s="132" t="s">
        <v>985</v>
      </c>
      <c r="D280" s="133">
        <v>5.1440000000000001</v>
      </c>
      <c r="E280" s="137" t="s">
        <v>108</v>
      </c>
      <c r="F280" s="137">
        <v>0.5</v>
      </c>
      <c r="G280" s="138"/>
      <c r="H280" s="137"/>
      <c r="I280" s="137"/>
      <c r="J280" s="137"/>
      <c r="K280" s="137"/>
      <c r="L280" s="137"/>
      <c r="M280" s="137"/>
      <c r="N280" s="137"/>
      <c r="O280" s="137">
        <f t="shared" si="107"/>
        <v>0.5</v>
      </c>
      <c r="P280" s="137">
        <f t="shared" si="93"/>
        <v>5.6440000000000001</v>
      </c>
      <c r="Q280" s="141" t="s">
        <v>91</v>
      </c>
      <c r="R280" s="137">
        <v>1.65513</v>
      </c>
      <c r="S280" s="142">
        <f t="shared" si="94"/>
        <v>39.930779999999999</v>
      </c>
      <c r="T280" s="141">
        <v>32.5</v>
      </c>
      <c r="U280" s="145">
        <f t="shared" si="91"/>
        <v>1.625</v>
      </c>
      <c r="V280" s="137"/>
      <c r="W280" s="137"/>
      <c r="X280" s="137">
        <f t="shared" si="95"/>
        <v>1.625</v>
      </c>
      <c r="Y280" s="137"/>
      <c r="Z280" s="137"/>
      <c r="AA280" s="138">
        <v>3</v>
      </c>
      <c r="AB280" s="22">
        <f t="shared" si="92"/>
        <v>1.6</v>
      </c>
      <c r="AC280" s="137"/>
      <c r="AD280" s="137"/>
      <c r="AE280" s="137">
        <f t="shared" si="96"/>
        <v>1.6</v>
      </c>
      <c r="AF280" s="138">
        <v>3</v>
      </c>
      <c r="AG280" s="138">
        <v>23</v>
      </c>
      <c r="AH280" s="138">
        <v>0</v>
      </c>
      <c r="AI280" s="137">
        <f t="shared" si="109"/>
        <v>0.26086956521739102</v>
      </c>
      <c r="AJ280" s="137">
        <v>0</v>
      </c>
      <c r="AK280" s="137"/>
      <c r="AL280" s="137">
        <f t="shared" si="97"/>
        <v>0</v>
      </c>
      <c r="AM280" s="137">
        <f t="shared" si="98"/>
        <v>0</v>
      </c>
      <c r="AN280" s="137"/>
      <c r="AO280" s="137"/>
      <c r="AP280" s="137">
        <f t="shared" si="99"/>
        <v>0</v>
      </c>
      <c r="AQ280" s="137"/>
      <c r="AR280" s="137"/>
      <c r="AS280" s="22">
        <f t="shared" si="100"/>
        <v>0.26086956521739102</v>
      </c>
      <c r="AT280" s="151"/>
      <c r="AU280" s="137"/>
      <c r="AV280" s="138"/>
      <c r="AW280" s="137"/>
      <c r="AX280" s="137">
        <f t="shared" si="101"/>
        <v>0</v>
      </c>
      <c r="AY280" s="138"/>
      <c r="AZ280" s="137"/>
      <c r="BA280" s="137"/>
      <c r="BB280" s="137"/>
      <c r="BC280" s="137">
        <f t="shared" si="102"/>
        <v>0</v>
      </c>
      <c r="BD280" s="137"/>
      <c r="BE280" s="137"/>
      <c r="BF280" s="137"/>
      <c r="BG280" s="137"/>
      <c r="BH280" s="137">
        <f t="shared" si="103"/>
        <v>0</v>
      </c>
      <c r="BI280" s="154"/>
      <c r="BJ280" s="154"/>
      <c r="BK280" s="154"/>
      <c r="BL280" s="155"/>
      <c r="BM280" s="137"/>
      <c r="BN280" s="137" t="s">
        <v>981</v>
      </c>
      <c r="BO280" s="137">
        <v>0.1</v>
      </c>
      <c r="BP280" s="137">
        <f t="shared" si="104"/>
        <v>0.1</v>
      </c>
      <c r="BQ280" s="137">
        <f t="shared" si="105"/>
        <v>0.1</v>
      </c>
      <c r="BR280" s="137">
        <f t="shared" si="106"/>
        <v>49.160649565217398</v>
      </c>
      <c r="BS280" s="137">
        <f t="shared" si="89"/>
        <v>107</v>
      </c>
      <c r="BT280" s="137">
        <f t="shared" si="90"/>
        <v>113</v>
      </c>
      <c r="BU280" s="137">
        <f t="shared" si="108"/>
        <v>415</v>
      </c>
    </row>
    <row r="281" spans="1:73" ht="14">
      <c r="A281" s="131" t="s">
        <v>930</v>
      </c>
      <c r="B281" s="131" t="s">
        <v>986</v>
      </c>
      <c r="C281" s="132" t="s">
        <v>987</v>
      </c>
      <c r="D281" s="133">
        <v>5.5679999999999996</v>
      </c>
      <c r="E281" s="137" t="s">
        <v>108</v>
      </c>
      <c r="F281" s="137">
        <v>0.5</v>
      </c>
      <c r="G281" s="138"/>
      <c r="H281" s="137"/>
      <c r="I281" s="137"/>
      <c r="J281" s="137"/>
      <c r="K281" s="137"/>
      <c r="L281" s="137"/>
      <c r="M281" s="137"/>
      <c r="N281" s="137"/>
      <c r="O281" s="137">
        <f t="shared" si="107"/>
        <v>0.5</v>
      </c>
      <c r="P281" s="137">
        <f t="shared" si="93"/>
        <v>6.0679999999999996</v>
      </c>
      <c r="Q281" s="141" t="s">
        <v>91</v>
      </c>
      <c r="R281" s="137">
        <v>3.3974000000000002</v>
      </c>
      <c r="S281" s="142">
        <f t="shared" si="94"/>
        <v>50.384399999999999</v>
      </c>
      <c r="T281" s="141">
        <v>60</v>
      </c>
      <c r="U281" s="145">
        <f t="shared" si="91"/>
        <v>3</v>
      </c>
      <c r="V281" s="137"/>
      <c r="W281" s="137"/>
      <c r="X281" s="137">
        <f t="shared" si="95"/>
        <v>3</v>
      </c>
      <c r="Y281" s="137"/>
      <c r="Z281" s="137"/>
      <c r="AA281" s="138">
        <v>4.5</v>
      </c>
      <c r="AB281" s="22">
        <f t="shared" si="92"/>
        <v>1.9</v>
      </c>
      <c r="AC281" s="137"/>
      <c r="AD281" s="137"/>
      <c r="AE281" s="137">
        <f t="shared" si="96"/>
        <v>1.9</v>
      </c>
      <c r="AF281" s="138">
        <v>0</v>
      </c>
      <c r="AG281" s="138">
        <v>0</v>
      </c>
      <c r="AH281" s="138">
        <v>0</v>
      </c>
      <c r="AI281" s="137">
        <v>0</v>
      </c>
      <c r="AJ281" s="137">
        <v>0</v>
      </c>
      <c r="AK281" s="137"/>
      <c r="AL281" s="137">
        <f t="shared" si="97"/>
        <v>0</v>
      </c>
      <c r="AM281" s="137">
        <f t="shared" si="98"/>
        <v>0</v>
      </c>
      <c r="AN281" s="137"/>
      <c r="AO281" s="137"/>
      <c r="AP281" s="137">
        <f t="shared" si="99"/>
        <v>0</v>
      </c>
      <c r="AQ281" s="137"/>
      <c r="AR281" s="137"/>
      <c r="AS281" s="22">
        <f t="shared" si="100"/>
        <v>0</v>
      </c>
      <c r="AT281" s="151"/>
      <c r="AU281" s="137"/>
      <c r="AV281" s="138"/>
      <c r="AW281" s="137"/>
      <c r="AX281" s="137">
        <f t="shared" si="101"/>
        <v>0</v>
      </c>
      <c r="AY281" s="138"/>
      <c r="AZ281" s="137"/>
      <c r="BA281" s="137"/>
      <c r="BB281" s="137"/>
      <c r="BC281" s="137">
        <f t="shared" si="102"/>
        <v>0</v>
      </c>
      <c r="BD281" s="137"/>
      <c r="BE281" s="137"/>
      <c r="BF281" s="137"/>
      <c r="BG281" s="137"/>
      <c r="BH281" s="137">
        <f t="shared" si="103"/>
        <v>0</v>
      </c>
      <c r="BI281" s="154"/>
      <c r="BJ281" s="154"/>
      <c r="BK281" s="154"/>
      <c r="BL281" s="155"/>
      <c r="BM281" s="137"/>
      <c r="BN281" s="137" t="s">
        <v>981</v>
      </c>
      <c r="BO281" s="137">
        <v>0.1</v>
      </c>
      <c r="BP281" s="137">
        <f t="shared" si="104"/>
        <v>0.1</v>
      </c>
      <c r="BQ281" s="137">
        <f t="shared" si="105"/>
        <v>0.1</v>
      </c>
      <c r="BR281" s="137">
        <f t="shared" si="106"/>
        <v>61.452399999999997</v>
      </c>
      <c r="BS281" s="137">
        <f t="shared" si="89"/>
        <v>30</v>
      </c>
      <c r="BT281" s="137">
        <f t="shared" si="90"/>
        <v>47</v>
      </c>
      <c r="BU281" s="137">
        <f t="shared" si="108"/>
        <v>185</v>
      </c>
    </row>
    <row r="282" spans="1:73" ht="14">
      <c r="A282" s="131" t="s">
        <v>930</v>
      </c>
      <c r="B282" s="131" t="s">
        <v>988</v>
      </c>
      <c r="C282" s="132" t="s">
        <v>989</v>
      </c>
      <c r="D282" s="133">
        <v>5.8250000000000002</v>
      </c>
      <c r="E282" s="137" t="s">
        <v>108</v>
      </c>
      <c r="F282" s="137">
        <v>0.5</v>
      </c>
      <c r="G282" s="138"/>
      <c r="H282" s="137"/>
      <c r="I282" s="137"/>
      <c r="J282" s="137"/>
      <c r="K282" s="137"/>
      <c r="L282" s="137"/>
      <c r="M282" s="137"/>
      <c r="N282" s="137"/>
      <c r="O282" s="137">
        <f t="shared" si="107"/>
        <v>0.5</v>
      </c>
      <c r="P282" s="137">
        <f t="shared" si="93"/>
        <v>6.3250000000000002</v>
      </c>
      <c r="Q282" s="141" t="s">
        <v>91</v>
      </c>
      <c r="R282" s="137">
        <v>2.0492300000000001</v>
      </c>
      <c r="S282" s="142">
        <f t="shared" si="94"/>
        <v>42.295380000000002</v>
      </c>
      <c r="T282" s="141">
        <v>68.5</v>
      </c>
      <c r="U282" s="145">
        <f t="shared" si="91"/>
        <v>3.4249999999999998</v>
      </c>
      <c r="V282" s="137"/>
      <c r="W282" s="137"/>
      <c r="X282" s="137">
        <f t="shared" si="95"/>
        <v>3.4249999999999998</v>
      </c>
      <c r="Y282" s="137"/>
      <c r="Z282" s="137"/>
      <c r="AA282" s="138">
        <v>3</v>
      </c>
      <c r="AB282" s="22">
        <f t="shared" si="92"/>
        <v>1.6</v>
      </c>
      <c r="AC282" s="137"/>
      <c r="AD282" s="137"/>
      <c r="AE282" s="137">
        <f t="shared" si="96"/>
        <v>1.6</v>
      </c>
      <c r="AF282" s="138">
        <v>0</v>
      </c>
      <c r="AG282" s="138">
        <v>23</v>
      </c>
      <c r="AH282" s="138">
        <v>0</v>
      </c>
      <c r="AI282" s="137">
        <f t="shared" ref="AI282:AI327" si="110">AF282/AG282*2-AH282*0.5</f>
        <v>0</v>
      </c>
      <c r="AJ282" s="137">
        <v>0</v>
      </c>
      <c r="AK282" s="137">
        <v>214.5</v>
      </c>
      <c r="AL282" s="137">
        <f t="shared" si="97"/>
        <v>214.5</v>
      </c>
      <c r="AM282" s="137">
        <f t="shared" si="98"/>
        <v>2</v>
      </c>
      <c r="AN282" s="137" t="s">
        <v>990</v>
      </c>
      <c r="AO282" s="137">
        <v>0.75</v>
      </c>
      <c r="AP282" s="137">
        <f t="shared" si="99"/>
        <v>2.75</v>
      </c>
      <c r="AQ282" s="137"/>
      <c r="AR282" s="137"/>
      <c r="AS282" s="22">
        <f t="shared" si="100"/>
        <v>2.75</v>
      </c>
      <c r="AT282" s="151"/>
      <c r="AU282" s="137"/>
      <c r="AV282" s="138"/>
      <c r="AW282" s="137"/>
      <c r="AX282" s="137">
        <f t="shared" si="101"/>
        <v>0</v>
      </c>
      <c r="AY282" s="138"/>
      <c r="AZ282" s="137"/>
      <c r="BA282" s="137"/>
      <c r="BB282" s="137"/>
      <c r="BC282" s="137">
        <f t="shared" si="102"/>
        <v>0</v>
      </c>
      <c r="BD282" s="137"/>
      <c r="BE282" s="137"/>
      <c r="BF282" s="137"/>
      <c r="BG282" s="137"/>
      <c r="BH282" s="137">
        <f t="shared" si="103"/>
        <v>0</v>
      </c>
      <c r="BI282" s="154" t="s">
        <v>489</v>
      </c>
      <c r="BJ282" s="154" t="s">
        <v>489</v>
      </c>
      <c r="BK282" s="154">
        <v>2</v>
      </c>
      <c r="BL282" s="155"/>
      <c r="BM282" s="137"/>
      <c r="BN282" s="137" t="s">
        <v>981</v>
      </c>
      <c r="BO282" s="137">
        <v>0.1</v>
      </c>
      <c r="BP282" s="137">
        <f t="shared" si="104"/>
        <v>2.1</v>
      </c>
      <c r="BQ282" s="137">
        <f t="shared" si="105"/>
        <v>2.1</v>
      </c>
      <c r="BR282" s="137">
        <f t="shared" si="106"/>
        <v>58.495379999999997</v>
      </c>
      <c r="BS282" s="137">
        <f t="shared" si="89"/>
        <v>94</v>
      </c>
      <c r="BT282" s="137">
        <f t="shared" si="90"/>
        <v>69</v>
      </c>
      <c r="BU282" s="137">
        <f t="shared" si="108"/>
        <v>259</v>
      </c>
    </row>
    <row r="283" spans="1:73" ht="14">
      <c r="A283" s="131" t="s">
        <v>930</v>
      </c>
      <c r="B283" s="131" t="s">
        <v>991</v>
      </c>
      <c r="C283" s="132" t="s">
        <v>992</v>
      </c>
      <c r="D283" s="133">
        <v>5.468</v>
      </c>
      <c r="E283" s="137" t="s">
        <v>108</v>
      </c>
      <c r="F283" s="137">
        <v>0.5</v>
      </c>
      <c r="G283" s="138"/>
      <c r="H283" s="137"/>
      <c r="I283" s="137" t="s">
        <v>140</v>
      </c>
      <c r="J283" s="137">
        <v>0.2</v>
      </c>
      <c r="K283" s="137"/>
      <c r="L283" s="137"/>
      <c r="M283" s="137"/>
      <c r="N283" s="137"/>
      <c r="O283" s="137">
        <f t="shared" si="107"/>
        <v>0.7</v>
      </c>
      <c r="P283" s="137">
        <f t="shared" si="93"/>
        <v>6.1680000000000001</v>
      </c>
      <c r="Q283" s="141" t="s">
        <v>91</v>
      </c>
      <c r="R283" s="137">
        <v>2.3159399999999999</v>
      </c>
      <c r="S283" s="142">
        <f t="shared" si="94"/>
        <v>43.89564</v>
      </c>
      <c r="T283" s="141">
        <v>74</v>
      </c>
      <c r="U283" s="145">
        <f t="shared" si="91"/>
        <v>3.7</v>
      </c>
      <c r="V283" s="137"/>
      <c r="W283" s="137"/>
      <c r="X283" s="137">
        <f t="shared" si="95"/>
        <v>3.7</v>
      </c>
      <c r="Y283" s="137"/>
      <c r="Z283" s="137"/>
      <c r="AA283" s="138">
        <v>4.2</v>
      </c>
      <c r="AB283" s="22">
        <f t="shared" si="92"/>
        <v>1.84</v>
      </c>
      <c r="AC283" s="137"/>
      <c r="AD283" s="137"/>
      <c r="AE283" s="137">
        <f t="shared" si="96"/>
        <v>1.84</v>
      </c>
      <c r="AF283" s="138">
        <v>13</v>
      </c>
      <c r="AG283" s="138">
        <v>22</v>
      </c>
      <c r="AH283" s="138">
        <v>0</v>
      </c>
      <c r="AI283" s="137">
        <f t="shared" si="110"/>
        <v>1.1818181818181801</v>
      </c>
      <c r="AJ283" s="137">
        <v>0</v>
      </c>
      <c r="AK283" s="137"/>
      <c r="AL283" s="137">
        <f t="shared" si="97"/>
        <v>0</v>
      </c>
      <c r="AM283" s="137">
        <f t="shared" si="98"/>
        <v>0</v>
      </c>
      <c r="AN283" s="137"/>
      <c r="AO283" s="137"/>
      <c r="AP283" s="137">
        <f t="shared" si="99"/>
        <v>0</v>
      </c>
      <c r="AQ283" s="137"/>
      <c r="AR283" s="137"/>
      <c r="AS283" s="22">
        <f t="shared" si="100"/>
        <v>1.1818181818181801</v>
      </c>
      <c r="AT283" s="151"/>
      <c r="AU283" s="137"/>
      <c r="AV283" s="138"/>
      <c r="AW283" s="137"/>
      <c r="AX283" s="137">
        <f t="shared" si="101"/>
        <v>0</v>
      </c>
      <c r="AY283" s="138"/>
      <c r="AZ283" s="137"/>
      <c r="BA283" s="137"/>
      <c r="BB283" s="137"/>
      <c r="BC283" s="137">
        <f t="shared" si="102"/>
        <v>0</v>
      </c>
      <c r="BD283" s="137"/>
      <c r="BE283" s="137"/>
      <c r="BF283" s="137"/>
      <c r="BG283" s="137"/>
      <c r="BH283" s="137">
        <f t="shared" si="103"/>
        <v>0</v>
      </c>
      <c r="BI283" s="154"/>
      <c r="BJ283" s="154"/>
      <c r="BK283" s="154"/>
      <c r="BL283" s="155"/>
      <c r="BM283" s="137"/>
      <c r="BN283" s="137" t="s">
        <v>981</v>
      </c>
      <c r="BO283" s="137">
        <v>0.1</v>
      </c>
      <c r="BP283" s="137">
        <f t="shared" si="104"/>
        <v>0.1</v>
      </c>
      <c r="BQ283" s="137">
        <f t="shared" si="105"/>
        <v>0.1</v>
      </c>
      <c r="BR283" s="137">
        <f t="shared" si="106"/>
        <v>56.885458181818201</v>
      </c>
      <c r="BS283" s="137">
        <f t="shared" si="89"/>
        <v>88</v>
      </c>
      <c r="BT283" s="137">
        <f t="shared" si="90"/>
        <v>83</v>
      </c>
      <c r="BU283" s="137">
        <f t="shared" si="108"/>
        <v>300</v>
      </c>
    </row>
    <row r="284" spans="1:73" ht="14">
      <c r="A284" s="131" t="s">
        <v>930</v>
      </c>
      <c r="B284" s="131" t="s">
        <v>993</v>
      </c>
      <c r="C284" s="132" t="s">
        <v>994</v>
      </c>
      <c r="D284" s="133">
        <v>5.375</v>
      </c>
      <c r="E284" s="137" t="s">
        <v>108</v>
      </c>
      <c r="F284" s="137">
        <v>0.5</v>
      </c>
      <c r="G284" s="138"/>
      <c r="H284" s="137"/>
      <c r="I284" s="137"/>
      <c r="J284" s="137"/>
      <c r="K284" s="137"/>
      <c r="L284" s="137"/>
      <c r="M284" s="137"/>
      <c r="N284" s="137"/>
      <c r="O284" s="137">
        <f t="shared" si="107"/>
        <v>0.5</v>
      </c>
      <c r="P284" s="137">
        <f t="shared" si="93"/>
        <v>5.875</v>
      </c>
      <c r="Q284" s="141" t="s">
        <v>91</v>
      </c>
      <c r="R284" s="137">
        <v>2.43188</v>
      </c>
      <c r="S284" s="142">
        <f t="shared" si="94"/>
        <v>44.591279999999998</v>
      </c>
      <c r="T284" s="141">
        <v>70.5</v>
      </c>
      <c r="U284" s="145">
        <f t="shared" si="91"/>
        <v>3.5249999999999999</v>
      </c>
      <c r="V284" s="137"/>
      <c r="W284" s="137"/>
      <c r="X284" s="137">
        <f t="shared" si="95"/>
        <v>3.5249999999999999</v>
      </c>
      <c r="Y284" s="137"/>
      <c r="Z284" s="137"/>
      <c r="AA284" s="138">
        <v>0</v>
      </c>
      <c r="AB284" s="22">
        <f t="shared" si="92"/>
        <v>1</v>
      </c>
      <c r="AC284" s="137"/>
      <c r="AD284" s="137"/>
      <c r="AE284" s="137">
        <f t="shared" si="96"/>
        <v>1</v>
      </c>
      <c r="AF284" s="138">
        <v>0</v>
      </c>
      <c r="AG284" s="138">
        <v>23</v>
      </c>
      <c r="AH284" s="138">
        <v>0</v>
      </c>
      <c r="AI284" s="137">
        <f t="shared" si="110"/>
        <v>0</v>
      </c>
      <c r="AJ284" s="137">
        <v>0</v>
      </c>
      <c r="AK284" s="137"/>
      <c r="AL284" s="137">
        <f t="shared" si="97"/>
        <v>0</v>
      </c>
      <c r="AM284" s="137">
        <f t="shared" si="98"/>
        <v>0</v>
      </c>
      <c r="AN284" s="137"/>
      <c r="AO284" s="137"/>
      <c r="AP284" s="137">
        <f t="shared" si="99"/>
        <v>0</v>
      </c>
      <c r="AQ284" s="137"/>
      <c r="AR284" s="137"/>
      <c r="AS284" s="22">
        <f t="shared" si="100"/>
        <v>0</v>
      </c>
      <c r="AT284" s="151"/>
      <c r="AU284" s="137"/>
      <c r="AV284" s="138"/>
      <c r="AW284" s="137"/>
      <c r="AX284" s="137">
        <f t="shared" si="101"/>
        <v>0</v>
      </c>
      <c r="AY284" s="138"/>
      <c r="AZ284" s="137"/>
      <c r="BA284" s="137"/>
      <c r="BB284" s="137"/>
      <c r="BC284" s="137">
        <f t="shared" si="102"/>
        <v>0</v>
      </c>
      <c r="BD284" s="137"/>
      <c r="BE284" s="137"/>
      <c r="BF284" s="137"/>
      <c r="BG284" s="137"/>
      <c r="BH284" s="137">
        <f t="shared" si="103"/>
        <v>0</v>
      </c>
      <c r="BI284" s="154"/>
      <c r="BJ284" s="154"/>
      <c r="BK284" s="154"/>
      <c r="BL284" s="155"/>
      <c r="BM284" s="137"/>
      <c r="BN284" s="137" t="s">
        <v>981</v>
      </c>
      <c r="BO284" s="137">
        <v>0.1</v>
      </c>
      <c r="BP284" s="137">
        <f t="shared" si="104"/>
        <v>0.1</v>
      </c>
      <c r="BQ284" s="137">
        <f t="shared" si="105"/>
        <v>0.1</v>
      </c>
      <c r="BR284" s="137">
        <f t="shared" si="106"/>
        <v>55.091279999999998</v>
      </c>
      <c r="BS284" s="137">
        <f t="shared" si="89"/>
        <v>84</v>
      </c>
      <c r="BT284" s="137">
        <f t="shared" si="90"/>
        <v>92</v>
      </c>
      <c r="BU284" s="137">
        <f t="shared" si="108"/>
        <v>345</v>
      </c>
    </row>
    <row r="285" spans="1:73" ht="14">
      <c r="A285" s="131" t="s">
        <v>930</v>
      </c>
      <c r="B285" s="131" t="s">
        <v>995</v>
      </c>
      <c r="C285" s="132" t="s">
        <v>996</v>
      </c>
      <c r="D285" s="133">
        <v>5.5679999999999996</v>
      </c>
      <c r="E285" s="137" t="s">
        <v>108</v>
      </c>
      <c r="F285" s="137">
        <v>0.5</v>
      </c>
      <c r="G285" s="138"/>
      <c r="H285" s="137"/>
      <c r="I285" s="137"/>
      <c r="J285" s="137"/>
      <c r="K285" s="137"/>
      <c r="L285" s="137"/>
      <c r="M285" s="137"/>
      <c r="N285" s="137"/>
      <c r="O285" s="137">
        <f t="shared" si="107"/>
        <v>0.5</v>
      </c>
      <c r="P285" s="137">
        <f t="shared" si="93"/>
        <v>6.0679999999999996</v>
      </c>
      <c r="Q285" s="141" t="s">
        <v>91</v>
      </c>
      <c r="R285" s="137">
        <v>3.42469</v>
      </c>
      <c r="S285" s="142">
        <f t="shared" si="94"/>
        <v>50.548139999999997</v>
      </c>
      <c r="T285" s="141">
        <v>67</v>
      </c>
      <c r="U285" s="145">
        <f t="shared" si="91"/>
        <v>3.35</v>
      </c>
      <c r="V285" s="137"/>
      <c r="W285" s="137"/>
      <c r="X285" s="137">
        <f t="shared" si="95"/>
        <v>3.35</v>
      </c>
      <c r="Y285" s="137"/>
      <c r="Z285" s="137"/>
      <c r="AA285" s="138">
        <v>3.3</v>
      </c>
      <c r="AB285" s="22">
        <f t="shared" si="92"/>
        <v>1.66</v>
      </c>
      <c r="AC285" s="137"/>
      <c r="AD285" s="137"/>
      <c r="AE285" s="137">
        <f t="shared" si="96"/>
        <v>1.66</v>
      </c>
      <c r="AF285" s="138">
        <v>7</v>
      </c>
      <c r="AG285" s="138">
        <v>23</v>
      </c>
      <c r="AH285" s="138">
        <v>0</v>
      </c>
      <c r="AI285" s="137">
        <f t="shared" si="110"/>
        <v>0.60869565217391297</v>
      </c>
      <c r="AJ285" s="137">
        <v>0</v>
      </c>
      <c r="AK285" s="137">
        <v>18</v>
      </c>
      <c r="AL285" s="137">
        <f t="shared" si="97"/>
        <v>18</v>
      </c>
      <c r="AM285" s="137">
        <f t="shared" si="98"/>
        <v>0.36</v>
      </c>
      <c r="AN285" s="137"/>
      <c r="AO285" s="137"/>
      <c r="AP285" s="137">
        <f t="shared" si="99"/>
        <v>0.36</v>
      </c>
      <c r="AQ285" s="137"/>
      <c r="AR285" s="137"/>
      <c r="AS285" s="22">
        <f t="shared" si="100"/>
        <v>0.96869565217391296</v>
      </c>
      <c r="AT285" s="151"/>
      <c r="AU285" s="137"/>
      <c r="AV285" s="138"/>
      <c r="AW285" s="137"/>
      <c r="AX285" s="137">
        <f t="shared" si="101"/>
        <v>0</v>
      </c>
      <c r="AY285" s="138"/>
      <c r="AZ285" s="137"/>
      <c r="BA285" s="137"/>
      <c r="BB285" s="137"/>
      <c r="BC285" s="137">
        <f t="shared" si="102"/>
        <v>0</v>
      </c>
      <c r="BD285" s="137"/>
      <c r="BE285" s="137"/>
      <c r="BF285" s="137"/>
      <c r="BG285" s="137"/>
      <c r="BH285" s="137">
        <f t="shared" si="103"/>
        <v>0</v>
      </c>
      <c r="BI285" s="154" t="s">
        <v>997</v>
      </c>
      <c r="BJ285" s="154" t="s">
        <v>997</v>
      </c>
      <c r="BK285" s="154">
        <v>2.4</v>
      </c>
      <c r="BL285" s="155"/>
      <c r="BM285" s="137"/>
      <c r="BN285" s="137" t="s">
        <v>981</v>
      </c>
      <c r="BO285" s="137">
        <v>0.1</v>
      </c>
      <c r="BP285" s="137">
        <f t="shared" si="104"/>
        <v>2.5</v>
      </c>
      <c r="BQ285" s="137">
        <f t="shared" si="105"/>
        <v>2.5</v>
      </c>
      <c r="BR285" s="137">
        <f t="shared" si="106"/>
        <v>65.094835652173899</v>
      </c>
      <c r="BS285" s="137">
        <f t="shared" si="89"/>
        <v>28</v>
      </c>
      <c r="BT285" s="137">
        <f t="shared" si="90"/>
        <v>30</v>
      </c>
      <c r="BU285" s="137">
        <f t="shared" si="108"/>
        <v>125</v>
      </c>
    </row>
    <row r="286" spans="1:73" ht="14">
      <c r="A286" s="131" t="s">
        <v>930</v>
      </c>
      <c r="B286" s="131" t="s">
        <v>998</v>
      </c>
      <c r="C286" s="132" t="s">
        <v>999</v>
      </c>
      <c r="D286" s="133">
        <v>5.306</v>
      </c>
      <c r="E286" s="137" t="s">
        <v>108</v>
      </c>
      <c r="F286" s="137">
        <v>0.5</v>
      </c>
      <c r="G286" s="138"/>
      <c r="H286" s="137"/>
      <c r="I286" s="137"/>
      <c r="J286" s="137"/>
      <c r="K286" s="137"/>
      <c r="L286" s="137"/>
      <c r="M286" s="137"/>
      <c r="N286" s="137"/>
      <c r="O286" s="137">
        <f t="shared" si="107"/>
        <v>0.5</v>
      </c>
      <c r="P286" s="137">
        <f t="shared" si="93"/>
        <v>5.806</v>
      </c>
      <c r="Q286" s="141" t="s">
        <v>91</v>
      </c>
      <c r="R286" s="137">
        <v>3.08406</v>
      </c>
      <c r="S286" s="142">
        <f t="shared" si="94"/>
        <v>48.504359999999998</v>
      </c>
      <c r="T286" s="141">
        <v>53.5</v>
      </c>
      <c r="U286" s="145">
        <f t="shared" si="91"/>
        <v>2.6749999999999998</v>
      </c>
      <c r="V286" s="137"/>
      <c r="W286" s="137"/>
      <c r="X286" s="137">
        <f t="shared" si="95"/>
        <v>2.6749999999999998</v>
      </c>
      <c r="Y286" s="137"/>
      <c r="Z286" s="137"/>
      <c r="AA286" s="138">
        <v>3.6</v>
      </c>
      <c r="AB286" s="22">
        <f t="shared" si="92"/>
        <v>1.72</v>
      </c>
      <c r="AC286" s="137"/>
      <c r="AD286" s="137"/>
      <c r="AE286" s="137">
        <f t="shared" si="96"/>
        <v>1.72</v>
      </c>
      <c r="AF286" s="138">
        <v>1</v>
      </c>
      <c r="AG286" s="138">
        <v>23</v>
      </c>
      <c r="AH286" s="138">
        <v>0</v>
      </c>
      <c r="AI286" s="137">
        <f t="shared" si="110"/>
        <v>8.6956521739130405E-2</v>
      </c>
      <c r="AJ286" s="137">
        <v>0</v>
      </c>
      <c r="AK286" s="137"/>
      <c r="AL286" s="137">
        <f t="shared" si="97"/>
        <v>0</v>
      </c>
      <c r="AM286" s="137">
        <f t="shared" si="98"/>
        <v>0</v>
      </c>
      <c r="AN286" s="137"/>
      <c r="AO286" s="137"/>
      <c r="AP286" s="137">
        <f t="shared" si="99"/>
        <v>0</v>
      </c>
      <c r="AQ286" s="137"/>
      <c r="AR286" s="137"/>
      <c r="AS286" s="22">
        <f t="shared" si="100"/>
        <v>8.6956521739130405E-2</v>
      </c>
      <c r="AT286" s="151"/>
      <c r="AU286" s="137"/>
      <c r="AV286" s="138"/>
      <c r="AW286" s="137"/>
      <c r="AX286" s="137">
        <f t="shared" si="101"/>
        <v>0</v>
      </c>
      <c r="AY286" s="138"/>
      <c r="AZ286" s="137"/>
      <c r="BA286" s="137"/>
      <c r="BB286" s="137"/>
      <c r="BC286" s="137">
        <f t="shared" si="102"/>
        <v>0</v>
      </c>
      <c r="BD286" s="137"/>
      <c r="BE286" s="137"/>
      <c r="BF286" s="137"/>
      <c r="BG286" s="137"/>
      <c r="BH286" s="137">
        <f t="shared" si="103"/>
        <v>0</v>
      </c>
      <c r="BI286" s="154"/>
      <c r="BJ286" s="154"/>
      <c r="BK286" s="154"/>
      <c r="BL286" s="155"/>
      <c r="BM286" s="137"/>
      <c r="BN286" s="137" t="s">
        <v>981</v>
      </c>
      <c r="BO286" s="137">
        <v>0.1</v>
      </c>
      <c r="BP286" s="137">
        <f t="shared" si="104"/>
        <v>0.1</v>
      </c>
      <c r="BQ286" s="137">
        <f t="shared" si="105"/>
        <v>0.1</v>
      </c>
      <c r="BR286" s="137">
        <f t="shared" si="106"/>
        <v>58.892316521739097</v>
      </c>
      <c r="BS286" s="137">
        <f t="shared" si="89"/>
        <v>48</v>
      </c>
      <c r="BT286" s="137">
        <f t="shared" si="90"/>
        <v>67</v>
      </c>
      <c r="BU286" s="137">
        <f t="shared" si="108"/>
        <v>249</v>
      </c>
    </row>
    <row r="287" spans="1:73" ht="14">
      <c r="A287" s="131" t="s">
        <v>930</v>
      </c>
      <c r="B287" s="131" t="s">
        <v>1000</v>
      </c>
      <c r="C287" s="132" t="s">
        <v>1001</v>
      </c>
      <c r="D287" s="133">
        <v>5.7329999999999997</v>
      </c>
      <c r="E287" s="137" t="s">
        <v>108</v>
      </c>
      <c r="F287" s="137">
        <v>0.5</v>
      </c>
      <c r="G287" s="138"/>
      <c r="H287" s="137"/>
      <c r="I287" s="137" t="s">
        <v>140</v>
      </c>
      <c r="J287" s="137">
        <v>0.2</v>
      </c>
      <c r="K287" s="137"/>
      <c r="L287" s="137"/>
      <c r="M287" s="137"/>
      <c r="N287" s="137"/>
      <c r="O287" s="137">
        <f t="shared" si="107"/>
        <v>0.7</v>
      </c>
      <c r="P287" s="137">
        <f t="shared" si="93"/>
        <v>6.4329999999999998</v>
      </c>
      <c r="Q287" s="141" t="s">
        <v>91</v>
      </c>
      <c r="R287" s="137">
        <v>3.8565200000000002</v>
      </c>
      <c r="S287" s="142">
        <f t="shared" si="94"/>
        <v>53.139119999999998</v>
      </c>
      <c r="T287" s="141">
        <v>75</v>
      </c>
      <c r="U287" s="145">
        <f t="shared" si="91"/>
        <v>3.75</v>
      </c>
      <c r="V287" s="137"/>
      <c r="W287" s="137"/>
      <c r="X287" s="137">
        <f t="shared" si="95"/>
        <v>3.75</v>
      </c>
      <c r="Y287" s="137"/>
      <c r="Z287" s="137"/>
      <c r="AA287" s="138">
        <v>3.95</v>
      </c>
      <c r="AB287" s="22">
        <f t="shared" si="92"/>
        <v>1.79</v>
      </c>
      <c r="AC287" s="137"/>
      <c r="AD287" s="137"/>
      <c r="AE287" s="137">
        <f t="shared" si="96"/>
        <v>1.79</v>
      </c>
      <c r="AF287" s="138">
        <v>9</v>
      </c>
      <c r="AG287" s="138">
        <v>23</v>
      </c>
      <c r="AH287" s="138">
        <v>0</v>
      </c>
      <c r="AI287" s="137">
        <f t="shared" si="110"/>
        <v>0.78260869565217395</v>
      </c>
      <c r="AJ287" s="137">
        <v>0</v>
      </c>
      <c r="AK287" s="137">
        <v>57.5</v>
      </c>
      <c r="AL287" s="137">
        <f t="shared" si="97"/>
        <v>57.5</v>
      </c>
      <c r="AM287" s="137">
        <f t="shared" si="98"/>
        <v>1.1499999999999999</v>
      </c>
      <c r="AN287" s="137" t="s">
        <v>1002</v>
      </c>
      <c r="AO287" s="137">
        <v>0.25</v>
      </c>
      <c r="AP287" s="137">
        <f t="shared" si="99"/>
        <v>1.4</v>
      </c>
      <c r="AQ287" s="137"/>
      <c r="AR287" s="137"/>
      <c r="AS287" s="22">
        <f t="shared" si="100"/>
        <v>2.1826086956521702</v>
      </c>
      <c r="AT287" s="151" t="s">
        <v>1003</v>
      </c>
      <c r="AU287" s="137">
        <v>0.4</v>
      </c>
      <c r="AV287" s="138"/>
      <c r="AW287" s="137"/>
      <c r="AX287" s="137">
        <f t="shared" si="101"/>
        <v>0.4</v>
      </c>
      <c r="AY287" s="138"/>
      <c r="AZ287" s="137"/>
      <c r="BA287" s="137"/>
      <c r="BB287" s="137"/>
      <c r="BC287" s="137">
        <f t="shared" si="102"/>
        <v>0.4</v>
      </c>
      <c r="BD287" s="137"/>
      <c r="BE287" s="137"/>
      <c r="BF287" s="137"/>
      <c r="BG287" s="137"/>
      <c r="BH287" s="137">
        <f t="shared" si="103"/>
        <v>0</v>
      </c>
      <c r="BI287" s="154" t="s">
        <v>554</v>
      </c>
      <c r="BJ287" s="154" t="s">
        <v>554</v>
      </c>
      <c r="BK287" s="154">
        <v>1</v>
      </c>
      <c r="BL287" s="155" t="s">
        <v>245</v>
      </c>
      <c r="BM287" s="137">
        <v>0.25</v>
      </c>
      <c r="BN287" s="137" t="s">
        <v>1004</v>
      </c>
      <c r="BO287" s="137">
        <v>0.2</v>
      </c>
      <c r="BP287" s="137">
        <f t="shared" si="104"/>
        <v>1.45</v>
      </c>
      <c r="BQ287" s="137">
        <f t="shared" si="105"/>
        <v>1.85</v>
      </c>
      <c r="BR287" s="137">
        <f t="shared" si="106"/>
        <v>69.144728695652205</v>
      </c>
      <c r="BS287" s="137">
        <f t="shared" si="89"/>
        <v>11</v>
      </c>
      <c r="BT287" s="137">
        <f t="shared" si="90"/>
        <v>18</v>
      </c>
      <c r="BU287" s="137">
        <f t="shared" si="108"/>
        <v>76</v>
      </c>
    </row>
    <row r="288" spans="1:73" ht="14">
      <c r="A288" s="131" t="s">
        <v>930</v>
      </c>
      <c r="B288" s="131" t="s">
        <v>1005</v>
      </c>
      <c r="C288" s="132" t="s">
        <v>1006</v>
      </c>
      <c r="D288" s="133">
        <v>5.4450000000000003</v>
      </c>
      <c r="E288" s="137" t="s">
        <v>108</v>
      </c>
      <c r="F288" s="137">
        <v>0.5</v>
      </c>
      <c r="G288" s="138"/>
      <c r="H288" s="137"/>
      <c r="I288" s="137"/>
      <c r="J288" s="137"/>
      <c r="K288" s="137"/>
      <c r="L288" s="137"/>
      <c r="M288" s="137"/>
      <c r="N288" s="137"/>
      <c r="O288" s="137">
        <f t="shared" si="107"/>
        <v>0.5</v>
      </c>
      <c r="P288" s="137">
        <f t="shared" si="93"/>
        <v>5.9450000000000003</v>
      </c>
      <c r="Q288" s="141" t="s">
        <v>91</v>
      </c>
      <c r="R288" s="137">
        <v>2.2188400000000001</v>
      </c>
      <c r="S288" s="142">
        <f t="shared" si="94"/>
        <v>43.313040000000001</v>
      </c>
      <c r="T288" s="141">
        <v>64.5</v>
      </c>
      <c r="U288" s="145">
        <f t="shared" si="91"/>
        <v>3.2250000000000001</v>
      </c>
      <c r="V288" s="137"/>
      <c r="W288" s="137"/>
      <c r="X288" s="137">
        <f t="shared" si="95"/>
        <v>3.2250000000000001</v>
      </c>
      <c r="Y288" s="137"/>
      <c r="Z288" s="137"/>
      <c r="AA288" s="138">
        <v>0</v>
      </c>
      <c r="AB288" s="22">
        <f t="shared" si="92"/>
        <v>1</v>
      </c>
      <c r="AC288" s="137"/>
      <c r="AD288" s="137"/>
      <c r="AE288" s="137">
        <f t="shared" si="96"/>
        <v>1</v>
      </c>
      <c r="AF288" s="138">
        <v>4</v>
      </c>
      <c r="AG288" s="138">
        <v>23</v>
      </c>
      <c r="AH288" s="138">
        <v>0</v>
      </c>
      <c r="AI288" s="137">
        <f t="shared" si="110"/>
        <v>0.34782608695652201</v>
      </c>
      <c r="AJ288" s="137">
        <v>0</v>
      </c>
      <c r="AK288" s="137">
        <v>158</v>
      </c>
      <c r="AL288" s="137">
        <f t="shared" si="97"/>
        <v>158</v>
      </c>
      <c r="AM288" s="137">
        <f t="shared" si="98"/>
        <v>2</v>
      </c>
      <c r="AN288" s="137"/>
      <c r="AO288" s="137"/>
      <c r="AP288" s="137">
        <f t="shared" si="99"/>
        <v>2</v>
      </c>
      <c r="AQ288" s="137"/>
      <c r="AR288" s="137"/>
      <c r="AS288" s="22">
        <f t="shared" si="100"/>
        <v>2.3478260869565202</v>
      </c>
      <c r="AT288" s="151"/>
      <c r="AU288" s="137"/>
      <c r="AV288" s="138"/>
      <c r="AW288" s="137"/>
      <c r="AX288" s="137">
        <f t="shared" si="101"/>
        <v>0</v>
      </c>
      <c r="AY288" s="138"/>
      <c r="AZ288" s="137"/>
      <c r="BA288" s="137"/>
      <c r="BB288" s="137"/>
      <c r="BC288" s="137">
        <f t="shared" si="102"/>
        <v>0</v>
      </c>
      <c r="BD288" s="137"/>
      <c r="BE288" s="137"/>
      <c r="BF288" s="137"/>
      <c r="BG288" s="137"/>
      <c r="BH288" s="137">
        <f t="shared" si="103"/>
        <v>0</v>
      </c>
      <c r="BI288" s="154"/>
      <c r="BJ288" s="154"/>
      <c r="BK288" s="154"/>
      <c r="BL288" s="155"/>
      <c r="BM288" s="137"/>
      <c r="BN288" s="137" t="s">
        <v>981</v>
      </c>
      <c r="BO288" s="137">
        <v>0.1</v>
      </c>
      <c r="BP288" s="137">
        <f t="shared" si="104"/>
        <v>0.1</v>
      </c>
      <c r="BQ288" s="137">
        <f t="shared" si="105"/>
        <v>0.1</v>
      </c>
      <c r="BR288" s="137">
        <f t="shared" si="106"/>
        <v>55.930866086956499</v>
      </c>
      <c r="BS288" s="137">
        <f t="shared" si="89"/>
        <v>93</v>
      </c>
      <c r="BT288" s="137">
        <f t="shared" si="90"/>
        <v>89</v>
      </c>
      <c r="BU288" s="137">
        <f t="shared" si="108"/>
        <v>327</v>
      </c>
    </row>
    <row r="289" spans="1:73" ht="14">
      <c r="A289" s="131" t="s">
        <v>930</v>
      </c>
      <c r="B289" s="131" t="s">
        <v>1007</v>
      </c>
      <c r="C289" s="132" t="s">
        <v>1008</v>
      </c>
      <c r="D289" s="133">
        <v>5.62</v>
      </c>
      <c r="E289" s="137" t="s">
        <v>108</v>
      </c>
      <c r="F289" s="137">
        <v>0.5</v>
      </c>
      <c r="G289" s="138"/>
      <c r="H289" s="137"/>
      <c r="I289" s="137"/>
      <c r="J289" s="137"/>
      <c r="K289" s="137"/>
      <c r="L289" s="137"/>
      <c r="M289" s="137"/>
      <c r="N289" s="137"/>
      <c r="O289" s="137">
        <f t="shared" si="107"/>
        <v>0.5</v>
      </c>
      <c r="P289" s="137">
        <f t="shared" si="93"/>
        <v>6.12</v>
      </c>
      <c r="Q289" s="141" t="s">
        <v>91</v>
      </c>
      <c r="R289" s="137">
        <v>3.4956499999999999</v>
      </c>
      <c r="S289" s="142">
        <f t="shared" si="94"/>
        <v>50.9739</v>
      </c>
      <c r="T289" s="141">
        <v>69.5</v>
      </c>
      <c r="U289" s="145">
        <f t="shared" si="91"/>
        <v>3.4750000000000001</v>
      </c>
      <c r="V289" s="137"/>
      <c r="W289" s="137"/>
      <c r="X289" s="137">
        <f t="shared" si="95"/>
        <v>3.4750000000000001</v>
      </c>
      <c r="Y289" s="137"/>
      <c r="Z289" s="137"/>
      <c r="AA289" s="138">
        <v>4.3</v>
      </c>
      <c r="AB289" s="22">
        <f t="shared" si="92"/>
        <v>1.86</v>
      </c>
      <c r="AC289" s="137"/>
      <c r="AD289" s="137"/>
      <c r="AE289" s="137">
        <f t="shared" si="96"/>
        <v>1.86</v>
      </c>
      <c r="AF289" s="138">
        <v>3</v>
      </c>
      <c r="AG289" s="138">
        <v>23</v>
      </c>
      <c r="AH289" s="138">
        <v>0</v>
      </c>
      <c r="AI289" s="137">
        <f t="shared" si="110"/>
        <v>0.26086956521739102</v>
      </c>
      <c r="AJ289" s="137">
        <v>0</v>
      </c>
      <c r="AK289" s="137">
        <v>21</v>
      </c>
      <c r="AL289" s="137">
        <f t="shared" si="97"/>
        <v>21</v>
      </c>
      <c r="AM289" s="137">
        <f t="shared" si="98"/>
        <v>0.42</v>
      </c>
      <c r="AN289" s="137"/>
      <c r="AO289" s="137"/>
      <c r="AP289" s="137">
        <f t="shared" si="99"/>
        <v>0.42</v>
      </c>
      <c r="AQ289" s="137" t="s">
        <v>206</v>
      </c>
      <c r="AR289" s="137">
        <v>0.3</v>
      </c>
      <c r="AS289" s="22">
        <f t="shared" si="100"/>
        <v>0.98086956521739099</v>
      </c>
      <c r="AT289" s="151" t="s">
        <v>1009</v>
      </c>
      <c r="AU289" s="137">
        <v>7.2</v>
      </c>
      <c r="AV289" s="138"/>
      <c r="AW289" s="137"/>
      <c r="AX289" s="137">
        <f t="shared" si="101"/>
        <v>7.2</v>
      </c>
      <c r="AY289" s="138"/>
      <c r="AZ289" s="137"/>
      <c r="BA289" s="137"/>
      <c r="BB289" s="137"/>
      <c r="BC289" s="137">
        <f t="shared" si="102"/>
        <v>7.2</v>
      </c>
      <c r="BD289" s="137"/>
      <c r="BE289" s="137"/>
      <c r="BF289" s="137"/>
      <c r="BG289" s="137"/>
      <c r="BH289" s="137">
        <f t="shared" si="103"/>
        <v>0</v>
      </c>
      <c r="BI289" s="154"/>
      <c r="BJ289" s="154"/>
      <c r="BK289" s="154"/>
      <c r="BL289" s="155" t="s">
        <v>131</v>
      </c>
      <c r="BM289" s="137">
        <v>0.2</v>
      </c>
      <c r="BN289" s="137" t="s">
        <v>981</v>
      </c>
      <c r="BO289" s="137">
        <v>0.1</v>
      </c>
      <c r="BP289" s="137">
        <f t="shared" si="104"/>
        <v>0.3</v>
      </c>
      <c r="BQ289" s="137">
        <f t="shared" si="105"/>
        <v>7.5</v>
      </c>
      <c r="BR289" s="137">
        <f t="shared" si="106"/>
        <v>70.909769565217402</v>
      </c>
      <c r="BS289" s="137">
        <f t="shared" si="89"/>
        <v>23</v>
      </c>
      <c r="BT289" s="137">
        <f t="shared" si="90"/>
        <v>15</v>
      </c>
      <c r="BU289" s="137">
        <f t="shared" si="108"/>
        <v>58</v>
      </c>
    </row>
    <row r="290" spans="1:73" ht="14">
      <c r="A290" s="131" t="s">
        <v>930</v>
      </c>
      <c r="B290" s="131" t="s">
        <v>1010</v>
      </c>
      <c r="C290" s="132" t="s">
        <v>1011</v>
      </c>
      <c r="D290" s="133">
        <v>5.2290000000000001</v>
      </c>
      <c r="E290" s="137" t="s">
        <v>108</v>
      </c>
      <c r="F290" s="137">
        <v>0.5</v>
      </c>
      <c r="G290" s="138"/>
      <c r="H290" s="137"/>
      <c r="I290" s="137"/>
      <c r="J290" s="137"/>
      <c r="K290" s="137"/>
      <c r="L290" s="137"/>
      <c r="M290" s="137"/>
      <c r="N290" s="137"/>
      <c r="O290" s="137">
        <f t="shared" si="107"/>
        <v>0.5</v>
      </c>
      <c r="P290" s="137">
        <f t="shared" si="93"/>
        <v>5.7290000000000001</v>
      </c>
      <c r="Q290" s="141" t="s">
        <v>91</v>
      </c>
      <c r="R290" s="137">
        <v>2.4907699999999999</v>
      </c>
      <c r="S290" s="142">
        <f t="shared" si="94"/>
        <v>44.94462</v>
      </c>
      <c r="T290" s="141">
        <v>65.5</v>
      </c>
      <c r="U290" s="145">
        <f t="shared" si="91"/>
        <v>3.2749999999999999</v>
      </c>
      <c r="V290" s="137"/>
      <c r="W290" s="137"/>
      <c r="X290" s="137">
        <f t="shared" si="95"/>
        <v>3.2749999999999999</v>
      </c>
      <c r="Y290" s="137"/>
      <c r="Z290" s="137"/>
      <c r="AA290" s="138">
        <v>4.2</v>
      </c>
      <c r="AB290" s="22">
        <f t="shared" si="92"/>
        <v>1.84</v>
      </c>
      <c r="AC290" s="137"/>
      <c r="AD290" s="137"/>
      <c r="AE290" s="137">
        <f t="shared" si="96"/>
        <v>1.84</v>
      </c>
      <c r="AF290" s="138">
        <v>0</v>
      </c>
      <c r="AG290" s="138">
        <v>23</v>
      </c>
      <c r="AH290" s="138">
        <v>0</v>
      </c>
      <c r="AI290" s="137">
        <f t="shared" si="110"/>
        <v>0</v>
      </c>
      <c r="AJ290" s="137">
        <v>0</v>
      </c>
      <c r="AK290" s="137">
        <v>11</v>
      </c>
      <c r="AL290" s="137">
        <f t="shared" si="97"/>
        <v>11</v>
      </c>
      <c r="AM290" s="137">
        <f t="shared" si="98"/>
        <v>0.22</v>
      </c>
      <c r="AN290" s="137"/>
      <c r="AO290" s="137"/>
      <c r="AP290" s="137">
        <f t="shared" si="99"/>
        <v>0.22</v>
      </c>
      <c r="AQ290" s="137"/>
      <c r="AR290" s="137"/>
      <c r="AS290" s="22">
        <f t="shared" si="100"/>
        <v>0.22</v>
      </c>
      <c r="AT290" s="151"/>
      <c r="AU290" s="137"/>
      <c r="AV290" s="138"/>
      <c r="AW290" s="137"/>
      <c r="AX290" s="137">
        <f t="shared" si="101"/>
        <v>0</v>
      </c>
      <c r="AY290" s="138"/>
      <c r="AZ290" s="137"/>
      <c r="BA290" s="137"/>
      <c r="BB290" s="137"/>
      <c r="BC290" s="137">
        <f t="shared" si="102"/>
        <v>0</v>
      </c>
      <c r="BD290" s="137"/>
      <c r="BE290" s="137"/>
      <c r="BF290" s="137"/>
      <c r="BG290" s="137"/>
      <c r="BH290" s="137">
        <f t="shared" si="103"/>
        <v>0</v>
      </c>
      <c r="BI290" s="154"/>
      <c r="BJ290" s="154"/>
      <c r="BK290" s="154"/>
      <c r="BL290" s="155"/>
      <c r="BM290" s="137"/>
      <c r="BN290" s="137" t="s">
        <v>981</v>
      </c>
      <c r="BO290" s="137">
        <v>0.1</v>
      </c>
      <c r="BP290" s="137">
        <f t="shared" si="104"/>
        <v>0.1</v>
      </c>
      <c r="BQ290" s="137">
        <f t="shared" si="105"/>
        <v>0.1</v>
      </c>
      <c r="BR290" s="137">
        <f t="shared" si="106"/>
        <v>56.108620000000002</v>
      </c>
      <c r="BS290" s="137">
        <f t="shared" si="89"/>
        <v>81</v>
      </c>
      <c r="BT290" s="137">
        <f t="shared" si="90"/>
        <v>87</v>
      </c>
      <c r="BU290" s="137">
        <f t="shared" si="108"/>
        <v>323</v>
      </c>
    </row>
    <row r="291" spans="1:73" ht="14">
      <c r="A291" s="134" t="s">
        <v>1012</v>
      </c>
      <c r="B291" s="134" t="s">
        <v>1013</v>
      </c>
      <c r="C291" s="135" t="s">
        <v>1014</v>
      </c>
      <c r="D291" s="136">
        <v>5.4859999999999998</v>
      </c>
      <c r="E291" s="139" t="s">
        <v>88</v>
      </c>
      <c r="F291" s="139">
        <v>1</v>
      </c>
      <c r="G291" s="140"/>
      <c r="H291" s="139"/>
      <c r="I291" s="139"/>
      <c r="J291" s="139"/>
      <c r="K291" s="139"/>
      <c r="L291" s="139"/>
      <c r="M291" s="139"/>
      <c r="N291" s="139"/>
      <c r="O291" s="139">
        <f t="shared" si="107"/>
        <v>1</v>
      </c>
      <c r="P291" s="139">
        <f t="shared" si="93"/>
        <v>6.4859999999999998</v>
      </c>
      <c r="Q291" s="143" t="s">
        <v>91</v>
      </c>
      <c r="R291" s="139">
        <v>2.94828</v>
      </c>
      <c r="S291" s="144">
        <f t="shared" si="94"/>
        <v>47.689680000000003</v>
      </c>
      <c r="T291" s="139">
        <v>65.5</v>
      </c>
      <c r="U291" s="146">
        <f t="shared" si="91"/>
        <v>3.2749999999999999</v>
      </c>
      <c r="V291" s="139"/>
      <c r="W291" s="139"/>
      <c r="X291" s="139">
        <f t="shared" si="95"/>
        <v>3.2749999999999999</v>
      </c>
      <c r="Y291" s="139"/>
      <c r="Z291" s="139"/>
      <c r="AA291" s="140">
        <v>3</v>
      </c>
      <c r="AB291" s="22">
        <f t="shared" si="92"/>
        <v>1.6</v>
      </c>
      <c r="AC291" s="139"/>
      <c r="AD291" s="139"/>
      <c r="AE291" s="139">
        <f t="shared" si="96"/>
        <v>1.6</v>
      </c>
      <c r="AF291" s="140">
        <v>3</v>
      </c>
      <c r="AG291" s="140">
        <v>23</v>
      </c>
      <c r="AH291" s="140">
        <v>0</v>
      </c>
      <c r="AI291" s="139">
        <f t="shared" si="110"/>
        <v>0.26086956521739102</v>
      </c>
      <c r="AJ291" s="139">
        <v>0</v>
      </c>
      <c r="AK291" s="139">
        <v>11</v>
      </c>
      <c r="AL291" s="139">
        <f t="shared" si="97"/>
        <v>11</v>
      </c>
      <c r="AM291" s="139">
        <f t="shared" si="98"/>
        <v>0.22</v>
      </c>
      <c r="AN291" s="139"/>
      <c r="AO291" s="139"/>
      <c r="AP291" s="139">
        <f t="shared" si="99"/>
        <v>0.22</v>
      </c>
      <c r="AQ291" s="139"/>
      <c r="AR291" s="139"/>
      <c r="AS291" s="22">
        <f t="shared" si="100"/>
        <v>0.48086956521739099</v>
      </c>
      <c r="AT291" s="152"/>
      <c r="AU291" s="139"/>
      <c r="AV291" s="140"/>
      <c r="AW291" s="139"/>
      <c r="AX291" s="139">
        <f t="shared" si="101"/>
        <v>0</v>
      </c>
      <c r="AY291" s="140"/>
      <c r="AZ291" s="139"/>
      <c r="BA291" s="139"/>
      <c r="BB291" s="139"/>
      <c r="BC291" s="139">
        <f t="shared" si="102"/>
        <v>0</v>
      </c>
      <c r="BD291" s="139"/>
      <c r="BE291" s="139"/>
      <c r="BF291" s="139"/>
      <c r="BG291" s="139"/>
      <c r="BH291" s="139">
        <f t="shared" si="103"/>
        <v>0</v>
      </c>
      <c r="BI291" s="148"/>
      <c r="BJ291" s="148"/>
      <c r="BK291" s="148"/>
      <c r="BL291" s="156"/>
      <c r="BM291" s="139"/>
      <c r="BN291" s="139"/>
      <c r="BO291" s="139"/>
      <c r="BP291" s="139">
        <f t="shared" si="104"/>
        <v>0</v>
      </c>
      <c r="BQ291" s="139">
        <f t="shared" si="105"/>
        <v>0</v>
      </c>
      <c r="BR291" s="139">
        <f t="shared" si="106"/>
        <v>59.531549565217396</v>
      </c>
      <c r="BS291" s="139">
        <f t="shared" ref="BS291:BS327" si="111">RANK(R291,R$291:R$327)</f>
        <v>26</v>
      </c>
      <c r="BT291" s="139">
        <f t="shared" ref="BT291:BT327" si="112">RANK(BR291,BR$291:BR$327)</f>
        <v>28</v>
      </c>
      <c r="BU291" s="139">
        <f t="shared" si="108"/>
        <v>227</v>
      </c>
    </row>
    <row r="292" spans="1:73" ht="14">
      <c r="A292" s="134" t="s">
        <v>1012</v>
      </c>
      <c r="B292" s="134" t="s">
        <v>1015</v>
      </c>
      <c r="C292" s="135" t="s">
        <v>1016</v>
      </c>
      <c r="D292" s="136">
        <v>5.5090000000000003</v>
      </c>
      <c r="E292" s="139" t="s">
        <v>88</v>
      </c>
      <c r="F292" s="139">
        <v>1</v>
      </c>
      <c r="G292" s="140"/>
      <c r="H292" s="139"/>
      <c r="I292" s="139"/>
      <c r="J292" s="139"/>
      <c r="K292" s="139"/>
      <c r="L292" s="139"/>
      <c r="M292" s="139"/>
      <c r="N292" s="139"/>
      <c r="O292" s="139">
        <f t="shared" si="107"/>
        <v>1</v>
      </c>
      <c r="P292" s="139">
        <f t="shared" si="93"/>
        <v>6.5090000000000003</v>
      </c>
      <c r="Q292" s="143" t="s">
        <v>91</v>
      </c>
      <c r="R292" s="139">
        <v>2.7343799999999998</v>
      </c>
      <c r="S292" s="144">
        <f t="shared" si="94"/>
        <v>46.406280000000002</v>
      </c>
      <c r="T292" s="139">
        <v>72.5</v>
      </c>
      <c r="U292" s="146">
        <f t="shared" si="91"/>
        <v>3.625</v>
      </c>
      <c r="V292" s="139"/>
      <c r="W292" s="139"/>
      <c r="X292" s="139">
        <f t="shared" si="95"/>
        <v>3.625</v>
      </c>
      <c r="Y292" s="139"/>
      <c r="Z292" s="139"/>
      <c r="AA292" s="140">
        <v>4.05</v>
      </c>
      <c r="AB292" s="22">
        <f t="shared" si="92"/>
        <v>1.81</v>
      </c>
      <c r="AC292" s="139"/>
      <c r="AD292" s="139"/>
      <c r="AE292" s="139">
        <f t="shared" si="96"/>
        <v>1.81</v>
      </c>
      <c r="AF292" s="140">
        <v>0</v>
      </c>
      <c r="AG292" s="140">
        <v>23</v>
      </c>
      <c r="AH292" s="140">
        <v>0</v>
      </c>
      <c r="AI292" s="139">
        <f t="shared" si="110"/>
        <v>0</v>
      </c>
      <c r="AJ292" s="139">
        <v>0</v>
      </c>
      <c r="AK292" s="139"/>
      <c r="AL292" s="139">
        <f t="shared" si="97"/>
        <v>0</v>
      </c>
      <c r="AM292" s="139">
        <f t="shared" si="98"/>
        <v>0</v>
      </c>
      <c r="AN292" s="139"/>
      <c r="AO292" s="139"/>
      <c r="AP292" s="139">
        <f t="shared" si="99"/>
        <v>0</v>
      </c>
      <c r="AQ292" s="139"/>
      <c r="AR292" s="139"/>
      <c r="AS292" s="22">
        <f t="shared" si="100"/>
        <v>0</v>
      </c>
      <c r="AT292" s="152"/>
      <c r="AU292" s="139"/>
      <c r="AV292" s="140"/>
      <c r="AW292" s="139"/>
      <c r="AX292" s="139">
        <f t="shared" si="101"/>
        <v>0</v>
      </c>
      <c r="AY292" s="140"/>
      <c r="AZ292" s="139"/>
      <c r="BA292" s="139"/>
      <c r="BB292" s="139"/>
      <c r="BC292" s="139">
        <f t="shared" si="102"/>
        <v>0</v>
      </c>
      <c r="BD292" s="139"/>
      <c r="BE292" s="139"/>
      <c r="BF292" s="139"/>
      <c r="BG292" s="139"/>
      <c r="BH292" s="139">
        <f t="shared" si="103"/>
        <v>0</v>
      </c>
      <c r="BI292" s="148"/>
      <c r="BJ292" s="148"/>
      <c r="BK292" s="148"/>
      <c r="BL292" s="156"/>
      <c r="BM292" s="139"/>
      <c r="BN292" s="139"/>
      <c r="BO292" s="139"/>
      <c r="BP292" s="139">
        <f t="shared" si="104"/>
        <v>0</v>
      </c>
      <c r="BQ292" s="139">
        <f t="shared" si="105"/>
        <v>0</v>
      </c>
      <c r="BR292" s="139">
        <f t="shared" si="106"/>
        <v>58.350279999999998</v>
      </c>
      <c r="BS292" s="139">
        <f t="shared" si="111"/>
        <v>30</v>
      </c>
      <c r="BT292" s="139">
        <f t="shared" si="112"/>
        <v>32</v>
      </c>
      <c r="BU292" s="139">
        <f t="shared" si="108"/>
        <v>265</v>
      </c>
    </row>
    <row r="293" spans="1:73" ht="14">
      <c r="A293" s="134" t="s">
        <v>1012</v>
      </c>
      <c r="B293" s="134" t="s">
        <v>1017</v>
      </c>
      <c r="C293" s="135" t="s">
        <v>1018</v>
      </c>
      <c r="D293" s="136">
        <v>5.5650000000000004</v>
      </c>
      <c r="E293" s="139" t="s">
        <v>88</v>
      </c>
      <c r="F293" s="139">
        <v>1</v>
      </c>
      <c r="G293" s="140" t="s">
        <v>125</v>
      </c>
      <c r="H293" s="139">
        <v>0.25</v>
      </c>
      <c r="I293" s="139" t="s">
        <v>1019</v>
      </c>
      <c r="J293" s="139">
        <v>0.2</v>
      </c>
      <c r="K293" s="139"/>
      <c r="L293" s="139"/>
      <c r="M293" s="139"/>
      <c r="N293" s="139"/>
      <c r="O293" s="139">
        <f t="shared" si="107"/>
        <v>1.45</v>
      </c>
      <c r="P293" s="139">
        <f t="shared" si="93"/>
        <v>7.0149999999999997</v>
      </c>
      <c r="Q293" s="143" t="s">
        <v>91</v>
      </c>
      <c r="R293" s="139">
        <v>3.8187500000000001</v>
      </c>
      <c r="S293" s="144">
        <f t="shared" si="94"/>
        <v>52.912500000000001</v>
      </c>
      <c r="T293" s="139">
        <v>73</v>
      </c>
      <c r="U293" s="146">
        <f t="shared" si="91"/>
        <v>3.65</v>
      </c>
      <c r="V293" s="139" t="s">
        <v>1020</v>
      </c>
      <c r="W293" s="139">
        <v>0.75</v>
      </c>
      <c r="X293" s="139">
        <f t="shared" si="95"/>
        <v>4.4000000000000004</v>
      </c>
      <c r="Y293" s="139"/>
      <c r="Z293" s="139"/>
      <c r="AA293" s="140">
        <v>4.2</v>
      </c>
      <c r="AB293" s="22">
        <f t="shared" si="92"/>
        <v>1.84</v>
      </c>
      <c r="AC293" s="139"/>
      <c r="AD293" s="139"/>
      <c r="AE293" s="139">
        <f t="shared" si="96"/>
        <v>1.84</v>
      </c>
      <c r="AF293" s="140">
        <v>17</v>
      </c>
      <c r="AG293" s="140">
        <v>23</v>
      </c>
      <c r="AH293" s="140">
        <v>0</v>
      </c>
      <c r="AI293" s="139">
        <f t="shared" si="110"/>
        <v>1.47826086956522</v>
      </c>
      <c r="AJ293" s="139">
        <v>0</v>
      </c>
      <c r="AK293" s="139">
        <v>103.5</v>
      </c>
      <c r="AL293" s="139">
        <f t="shared" si="97"/>
        <v>103.5</v>
      </c>
      <c r="AM293" s="139">
        <f t="shared" si="98"/>
        <v>2</v>
      </c>
      <c r="AN293" s="139" t="s">
        <v>1021</v>
      </c>
      <c r="AO293" s="139">
        <v>0.75</v>
      </c>
      <c r="AP293" s="139">
        <f t="shared" si="99"/>
        <v>2.75</v>
      </c>
      <c r="AQ293" s="148" t="s">
        <v>206</v>
      </c>
      <c r="AR293" s="148">
        <v>0.3</v>
      </c>
      <c r="AS293" s="22">
        <f t="shared" si="100"/>
        <v>4.5282608695652202</v>
      </c>
      <c r="AT293" s="152" t="s">
        <v>1022</v>
      </c>
      <c r="AU293" s="139">
        <v>8.8800000000000008</v>
      </c>
      <c r="AV293" s="140"/>
      <c r="AW293" s="139"/>
      <c r="AX293" s="139">
        <f t="shared" si="101"/>
        <v>8.8800000000000008</v>
      </c>
      <c r="AY293" s="140" t="s">
        <v>853</v>
      </c>
      <c r="AZ293" s="139">
        <v>0.1</v>
      </c>
      <c r="BA293" s="139"/>
      <c r="BB293" s="139"/>
      <c r="BC293" s="139">
        <f t="shared" si="102"/>
        <v>8.98</v>
      </c>
      <c r="BD293" s="139"/>
      <c r="BE293" s="139"/>
      <c r="BF293" s="139"/>
      <c r="BG293" s="139"/>
      <c r="BH293" s="139">
        <f t="shared" si="103"/>
        <v>0</v>
      </c>
      <c r="BI293" s="148" t="s">
        <v>1023</v>
      </c>
      <c r="BJ293" s="148" t="s">
        <v>1024</v>
      </c>
      <c r="BK293" s="148">
        <v>1.25</v>
      </c>
      <c r="BL293" s="156" t="s">
        <v>1025</v>
      </c>
      <c r="BM293" s="139">
        <v>0.25</v>
      </c>
      <c r="BN293" s="139"/>
      <c r="BO293" s="139"/>
      <c r="BP293" s="139">
        <f t="shared" si="104"/>
        <v>1.5</v>
      </c>
      <c r="BQ293" s="139">
        <f t="shared" si="105"/>
        <v>10.48</v>
      </c>
      <c r="BR293" s="139">
        <f t="shared" si="106"/>
        <v>81.175760869565195</v>
      </c>
      <c r="BS293" s="139">
        <f t="shared" si="111"/>
        <v>6</v>
      </c>
      <c r="BT293" s="139">
        <f t="shared" si="112"/>
        <v>2</v>
      </c>
      <c r="BU293" s="139">
        <f t="shared" si="108"/>
        <v>10</v>
      </c>
    </row>
    <row r="294" spans="1:73" ht="14">
      <c r="A294" s="134" t="s">
        <v>1012</v>
      </c>
      <c r="B294" s="134" t="s">
        <v>1026</v>
      </c>
      <c r="C294" s="135" t="s">
        <v>1027</v>
      </c>
      <c r="D294" s="136">
        <v>5.3319999999999999</v>
      </c>
      <c r="E294" s="139" t="s">
        <v>88</v>
      </c>
      <c r="F294" s="139">
        <v>1</v>
      </c>
      <c r="G294" s="140"/>
      <c r="H294" s="139"/>
      <c r="I294" s="139"/>
      <c r="J294" s="139"/>
      <c r="K294" s="139"/>
      <c r="L294" s="139"/>
      <c r="M294" s="139"/>
      <c r="N294" s="139"/>
      <c r="O294" s="139">
        <f t="shared" si="107"/>
        <v>1</v>
      </c>
      <c r="P294" s="139">
        <f t="shared" si="93"/>
        <v>6.3319999999999999</v>
      </c>
      <c r="Q294" s="143" t="s">
        <v>91</v>
      </c>
      <c r="R294" s="139">
        <v>1.65517</v>
      </c>
      <c r="S294" s="144">
        <f t="shared" si="94"/>
        <v>39.931019999999997</v>
      </c>
      <c r="T294" s="139">
        <v>91.5</v>
      </c>
      <c r="U294" s="146">
        <f t="shared" si="91"/>
        <v>4.5750000000000002</v>
      </c>
      <c r="V294" s="139"/>
      <c r="W294" s="139"/>
      <c r="X294" s="139">
        <f t="shared" si="95"/>
        <v>4.5750000000000002</v>
      </c>
      <c r="Y294" s="139"/>
      <c r="Z294" s="139"/>
      <c r="AA294" s="140">
        <v>3.9</v>
      </c>
      <c r="AB294" s="22">
        <f t="shared" si="92"/>
        <v>1.78</v>
      </c>
      <c r="AC294" s="139"/>
      <c r="AD294" s="139"/>
      <c r="AE294" s="139">
        <f t="shared" si="96"/>
        <v>1.78</v>
      </c>
      <c r="AF294" s="140">
        <v>0</v>
      </c>
      <c r="AG294" s="140">
        <v>22</v>
      </c>
      <c r="AH294" s="140">
        <v>0</v>
      </c>
      <c r="AI294" s="139">
        <f t="shared" si="110"/>
        <v>0</v>
      </c>
      <c r="AJ294" s="139">
        <v>0</v>
      </c>
      <c r="AK294" s="139"/>
      <c r="AL294" s="139">
        <f t="shared" si="97"/>
        <v>0</v>
      </c>
      <c r="AM294" s="139">
        <f t="shared" si="98"/>
        <v>0</v>
      </c>
      <c r="AN294" s="139"/>
      <c r="AO294" s="139"/>
      <c r="AP294" s="139">
        <f t="shared" si="99"/>
        <v>0</v>
      </c>
      <c r="AQ294" s="139"/>
      <c r="AR294" s="139"/>
      <c r="AS294" s="22">
        <f t="shared" si="100"/>
        <v>0</v>
      </c>
      <c r="AT294" s="152"/>
      <c r="AU294" s="139"/>
      <c r="AV294" s="140"/>
      <c r="AW294" s="139"/>
      <c r="AX294" s="139">
        <f t="shared" si="101"/>
        <v>0</v>
      </c>
      <c r="AY294" s="140"/>
      <c r="AZ294" s="139"/>
      <c r="BA294" s="139"/>
      <c r="BB294" s="139"/>
      <c r="BC294" s="139">
        <f t="shared" si="102"/>
        <v>0</v>
      </c>
      <c r="BD294" s="139"/>
      <c r="BE294" s="139"/>
      <c r="BF294" s="139"/>
      <c r="BG294" s="139"/>
      <c r="BH294" s="139">
        <f t="shared" si="103"/>
        <v>0</v>
      </c>
      <c r="BI294" s="148"/>
      <c r="BJ294" s="148"/>
      <c r="BK294" s="148"/>
      <c r="BL294" s="156"/>
      <c r="BM294" s="139"/>
      <c r="BN294" s="139"/>
      <c r="BO294" s="139"/>
      <c r="BP294" s="139">
        <f t="shared" si="104"/>
        <v>0</v>
      </c>
      <c r="BQ294" s="139">
        <f t="shared" si="105"/>
        <v>0</v>
      </c>
      <c r="BR294" s="139">
        <f t="shared" si="106"/>
        <v>52.618020000000001</v>
      </c>
      <c r="BS294" s="139">
        <f t="shared" si="111"/>
        <v>37</v>
      </c>
      <c r="BT294" s="139">
        <f t="shared" si="112"/>
        <v>37</v>
      </c>
      <c r="BU294" s="139">
        <f t="shared" si="108"/>
        <v>383</v>
      </c>
    </row>
    <row r="295" spans="1:73" ht="14">
      <c r="A295" s="134" t="s">
        <v>1012</v>
      </c>
      <c r="B295" s="134" t="s">
        <v>1028</v>
      </c>
      <c r="C295" s="135" t="s">
        <v>1029</v>
      </c>
      <c r="D295" s="136">
        <v>5.3179999999999996</v>
      </c>
      <c r="E295" s="139" t="s">
        <v>88</v>
      </c>
      <c r="F295" s="139">
        <v>1</v>
      </c>
      <c r="G295" s="140"/>
      <c r="H295" s="139"/>
      <c r="I295" s="139"/>
      <c r="J295" s="139"/>
      <c r="K295" s="139"/>
      <c r="L295" s="139"/>
      <c r="M295" s="139"/>
      <c r="N295" s="139"/>
      <c r="O295" s="139">
        <f t="shared" si="107"/>
        <v>1</v>
      </c>
      <c r="P295" s="139">
        <f t="shared" si="93"/>
        <v>6.3179999999999996</v>
      </c>
      <c r="Q295" s="143" t="s">
        <v>91</v>
      </c>
      <c r="R295" s="139">
        <v>3.28226</v>
      </c>
      <c r="S295" s="144">
        <f t="shared" si="94"/>
        <v>49.693559999999998</v>
      </c>
      <c r="T295" s="139">
        <v>63</v>
      </c>
      <c r="U295" s="146">
        <f t="shared" si="91"/>
        <v>3.15</v>
      </c>
      <c r="V295" s="139"/>
      <c r="W295" s="139"/>
      <c r="X295" s="139">
        <f t="shared" si="95"/>
        <v>3.15</v>
      </c>
      <c r="Y295" s="139"/>
      <c r="Z295" s="139"/>
      <c r="AA295" s="140">
        <v>0</v>
      </c>
      <c r="AB295" s="22">
        <f t="shared" si="92"/>
        <v>1</v>
      </c>
      <c r="AC295" s="139"/>
      <c r="AD295" s="139"/>
      <c r="AE295" s="139">
        <f t="shared" si="96"/>
        <v>1</v>
      </c>
      <c r="AF295" s="140">
        <v>5</v>
      </c>
      <c r="AG295" s="140">
        <v>23</v>
      </c>
      <c r="AH295" s="140">
        <v>0</v>
      </c>
      <c r="AI295" s="139">
        <f t="shared" si="110"/>
        <v>0.434782608695652</v>
      </c>
      <c r="AJ295" s="139">
        <v>0</v>
      </c>
      <c r="AK295" s="139"/>
      <c r="AL295" s="139">
        <f t="shared" si="97"/>
        <v>0</v>
      </c>
      <c r="AM295" s="139">
        <f t="shared" si="98"/>
        <v>0</v>
      </c>
      <c r="AN295" s="139"/>
      <c r="AO295" s="139"/>
      <c r="AP295" s="139">
        <f t="shared" si="99"/>
        <v>0</v>
      </c>
      <c r="AQ295" s="139"/>
      <c r="AR295" s="139"/>
      <c r="AS295" s="22">
        <f t="shared" si="100"/>
        <v>0.434782608695652</v>
      </c>
      <c r="AT295" s="152" t="s">
        <v>1030</v>
      </c>
      <c r="AU295" s="139">
        <v>2</v>
      </c>
      <c r="AV295" s="140"/>
      <c r="AW295" s="139"/>
      <c r="AX295" s="139">
        <f t="shared" si="101"/>
        <v>2</v>
      </c>
      <c r="AY295" s="140"/>
      <c r="AZ295" s="139"/>
      <c r="BA295" s="139"/>
      <c r="BB295" s="139"/>
      <c r="BC295" s="139">
        <f t="shared" si="102"/>
        <v>2</v>
      </c>
      <c r="BD295" s="139"/>
      <c r="BE295" s="139"/>
      <c r="BF295" s="139"/>
      <c r="BG295" s="139"/>
      <c r="BH295" s="139">
        <f t="shared" si="103"/>
        <v>0</v>
      </c>
      <c r="BI295" s="148"/>
      <c r="BJ295" s="148"/>
      <c r="BK295" s="148"/>
      <c r="BL295" s="156"/>
      <c r="BM295" s="139"/>
      <c r="BN295" s="139"/>
      <c r="BO295" s="139"/>
      <c r="BP295" s="139">
        <f t="shared" si="104"/>
        <v>0</v>
      </c>
      <c r="BQ295" s="139">
        <f t="shared" si="105"/>
        <v>2</v>
      </c>
      <c r="BR295" s="139">
        <f t="shared" si="106"/>
        <v>62.5963426086957</v>
      </c>
      <c r="BS295" s="139">
        <f t="shared" si="111"/>
        <v>14</v>
      </c>
      <c r="BT295" s="139">
        <f t="shared" si="112"/>
        <v>19</v>
      </c>
      <c r="BU295" s="139">
        <f t="shared" si="108"/>
        <v>158</v>
      </c>
    </row>
    <row r="296" spans="1:73" ht="14">
      <c r="A296" s="134" t="s">
        <v>1012</v>
      </c>
      <c r="B296" s="134" t="s">
        <v>1031</v>
      </c>
      <c r="C296" s="135" t="s">
        <v>1032</v>
      </c>
      <c r="D296" s="136">
        <v>5.6070000000000002</v>
      </c>
      <c r="E296" s="139" t="s">
        <v>88</v>
      </c>
      <c r="F296" s="139">
        <v>1</v>
      </c>
      <c r="G296" s="140"/>
      <c r="H296" s="139"/>
      <c r="I296" s="139"/>
      <c r="J296" s="139"/>
      <c r="K296" s="139"/>
      <c r="L296" s="139"/>
      <c r="M296" s="139"/>
      <c r="N296" s="139"/>
      <c r="O296" s="139">
        <f t="shared" si="107"/>
        <v>1</v>
      </c>
      <c r="P296" s="139">
        <f t="shared" si="93"/>
        <v>6.6070000000000002</v>
      </c>
      <c r="Q296" s="143" t="s">
        <v>91</v>
      </c>
      <c r="R296" s="139">
        <v>3.9375</v>
      </c>
      <c r="S296" s="144">
        <f t="shared" si="94"/>
        <v>53.625</v>
      </c>
      <c r="T296" s="139">
        <v>72</v>
      </c>
      <c r="U296" s="146">
        <f t="shared" si="91"/>
        <v>3.6</v>
      </c>
      <c r="V296" s="139"/>
      <c r="W296" s="139"/>
      <c r="X296" s="139">
        <f t="shared" si="95"/>
        <v>3.6</v>
      </c>
      <c r="Y296" s="139"/>
      <c r="Z296" s="139"/>
      <c r="AA296" s="140">
        <v>2.75</v>
      </c>
      <c r="AB296" s="22">
        <f t="shared" si="92"/>
        <v>1.55</v>
      </c>
      <c r="AC296" s="139"/>
      <c r="AD296" s="139"/>
      <c r="AE296" s="139">
        <f t="shared" si="96"/>
        <v>1.55</v>
      </c>
      <c r="AF296" s="140">
        <v>10</v>
      </c>
      <c r="AG296" s="140">
        <v>23</v>
      </c>
      <c r="AH296" s="140">
        <v>0</v>
      </c>
      <c r="AI296" s="139">
        <f t="shared" si="110"/>
        <v>0.86956521739130399</v>
      </c>
      <c r="AJ296" s="139">
        <v>0</v>
      </c>
      <c r="AK296" s="139">
        <v>1.5</v>
      </c>
      <c r="AL296" s="139">
        <f t="shared" si="97"/>
        <v>1.5</v>
      </c>
      <c r="AM296" s="139">
        <f t="shared" si="98"/>
        <v>0.03</v>
      </c>
      <c r="AN296" s="139"/>
      <c r="AO296" s="139"/>
      <c r="AP296" s="139">
        <f t="shared" si="99"/>
        <v>0.03</v>
      </c>
      <c r="AQ296" s="139" t="s">
        <v>281</v>
      </c>
      <c r="AR296" s="139">
        <v>0.2</v>
      </c>
      <c r="AS296" s="22">
        <f t="shared" si="100"/>
        <v>1.0995652173913</v>
      </c>
      <c r="AT296" s="152" t="s">
        <v>1033</v>
      </c>
      <c r="AU296" s="139">
        <v>6</v>
      </c>
      <c r="AV296" s="140"/>
      <c r="AW296" s="139"/>
      <c r="AX296" s="139">
        <f t="shared" si="101"/>
        <v>6</v>
      </c>
      <c r="AY296" s="140"/>
      <c r="AZ296" s="139"/>
      <c r="BA296" s="139"/>
      <c r="BB296" s="139"/>
      <c r="BC296" s="139">
        <f t="shared" si="102"/>
        <v>6</v>
      </c>
      <c r="BD296" s="139"/>
      <c r="BE296" s="139"/>
      <c r="BF296" s="139"/>
      <c r="BG296" s="139"/>
      <c r="BH296" s="139">
        <f t="shared" si="103"/>
        <v>0</v>
      </c>
      <c r="BI296" s="148" t="s">
        <v>641</v>
      </c>
      <c r="BJ296" s="148" t="s">
        <v>641</v>
      </c>
      <c r="BK296" s="148">
        <v>1.5</v>
      </c>
      <c r="BL296" s="156"/>
      <c r="BM296" s="139"/>
      <c r="BN296" s="139"/>
      <c r="BO296" s="139"/>
      <c r="BP296" s="139">
        <f t="shared" si="104"/>
        <v>1.5</v>
      </c>
      <c r="BQ296" s="139">
        <f t="shared" si="105"/>
        <v>7.5</v>
      </c>
      <c r="BR296" s="139">
        <f t="shared" si="106"/>
        <v>73.981565217391307</v>
      </c>
      <c r="BS296" s="139">
        <f t="shared" si="111"/>
        <v>3</v>
      </c>
      <c r="BT296" s="139">
        <f t="shared" si="112"/>
        <v>8</v>
      </c>
      <c r="BU296" s="139">
        <f t="shared" si="108"/>
        <v>38</v>
      </c>
    </row>
    <row r="297" spans="1:73" ht="14">
      <c r="A297" s="134" t="s">
        <v>1012</v>
      </c>
      <c r="B297" s="134" t="s">
        <v>1034</v>
      </c>
      <c r="C297" s="135" t="s">
        <v>1035</v>
      </c>
      <c r="D297" s="136">
        <v>5.4630000000000001</v>
      </c>
      <c r="E297" s="139" t="s">
        <v>88</v>
      </c>
      <c r="F297" s="139">
        <v>1</v>
      </c>
      <c r="G297" s="140"/>
      <c r="H297" s="139"/>
      <c r="I297" s="139" t="s">
        <v>140</v>
      </c>
      <c r="J297" s="139">
        <v>0.2</v>
      </c>
      <c r="K297" s="139"/>
      <c r="L297" s="139"/>
      <c r="M297" s="139"/>
      <c r="N297" s="139"/>
      <c r="O297" s="139">
        <f t="shared" si="107"/>
        <v>1.2</v>
      </c>
      <c r="P297" s="139">
        <f t="shared" si="93"/>
        <v>6.6630000000000003</v>
      </c>
      <c r="Q297" s="143" t="s">
        <v>91</v>
      </c>
      <c r="R297" s="139">
        <v>2.7677399999999999</v>
      </c>
      <c r="S297" s="144">
        <f t="shared" si="94"/>
        <v>46.606439999999999</v>
      </c>
      <c r="T297" s="139">
        <v>70</v>
      </c>
      <c r="U297" s="146">
        <f t="shared" si="91"/>
        <v>3.5</v>
      </c>
      <c r="V297" s="139"/>
      <c r="W297" s="139"/>
      <c r="X297" s="139">
        <f t="shared" si="95"/>
        <v>3.5</v>
      </c>
      <c r="Y297" s="139"/>
      <c r="Z297" s="139"/>
      <c r="AA297" s="140">
        <v>2.5</v>
      </c>
      <c r="AB297" s="22">
        <f t="shared" si="92"/>
        <v>1.5</v>
      </c>
      <c r="AC297" s="139"/>
      <c r="AD297" s="139"/>
      <c r="AE297" s="139">
        <f t="shared" si="96"/>
        <v>1.5</v>
      </c>
      <c r="AF297" s="140">
        <v>9</v>
      </c>
      <c r="AG297" s="140">
        <v>23</v>
      </c>
      <c r="AH297" s="140">
        <v>0</v>
      </c>
      <c r="AI297" s="139">
        <f t="shared" si="110"/>
        <v>0.78260869565217395</v>
      </c>
      <c r="AJ297" s="139">
        <v>0</v>
      </c>
      <c r="AK297" s="139"/>
      <c r="AL297" s="139">
        <f t="shared" si="97"/>
        <v>0</v>
      </c>
      <c r="AM297" s="139">
        <f t="shared" si="98"/>
        <v>0</v>
      </c>
      <c r="AN297" s="139"/>
      <c r="AO297" s="139"/>
      <c r="AP297" s="139">
        <f t="shared" si="99"/>
        <v>0</v>
      </c>
      <c r="AQ297" s="139" t="s">
        <v>402</v>
      </c>
      <c r="AR297" s="139">
        <v>0.3</v>
      </c>
      <c r="AS297" s="22">
        <f t="shared" si="100"/>
        <v>1.0826086956521701</v>
      </c>
      <c r="AT297" s="152"/>
      <c r="AU297" s="139"/>
      <c r="AV297" s="140"/>
      <c r="AW297" s="139"/>
      <c r="AX297" s="139">
        <f t="shared" si="101"/>
        <v>0</v>
      </c>
      <c r="AY297" s="140"/>
      <c r="AZ297" s="139"/>
      <c r="BA297" s="139"/>
      <c r="BB297" s="139"/>
      <c r="BC297" s="139">
        <f t="shared" si="102"/>
        <v>0</v>
      </c>
      <c r="BD297" s="139"/>
      <c r="BE297" s="139"/>
      <c r="BF297" s="139"/>
      <c r="BG297" s="139"/>
      <c r="BH297" s="139">
        <f t="shared" si="103"/>
        <v>0</v>
      </c>
      <c r="BI297" s="148"/>
      <c r="BJ297" s="148"/>
      <c r="BK297" s="148"/>
      <c r="BL297" s="156"/>
      <c r="BM297" s="139"/>
      <c r="BN297" s="139"/>
      <c r="BO297" s="139"/>
      <c r="BP297" s="139">
        <f t="shared" si="104"/>
        <v>0</v>
      </c>
      <c r="BQ297" s="139">
        <f t="shared" si="105"/>
        <v>0</v>
      </c>
      <c r="BR297" s="139">
        <f t="shared" si="106"/>
        <v>59.352048695652201</v>
      </c>
      <c r="BS297" s="139">
        <f t="shared" si="111"/>
        <v>29</v>
      </c>
      <c r="BT297" s="139">
        <f t="shared" si="112"/>
        <v>29</v>
      </c>
      <c r="BU297" s="139">
        <f t="shared" si="108"/>
        <v>233</v>
      </c>
    </row>
    <row r="298" spans="1:73" ht="14">
      <c r="A298" s="134" t="s">
        <v>1012</v>
      </c>
      <c r="B298" s="134" t="s">
        <v>1036</v>
      </c>
      <c r="C298" s="135" t="s">
        <v>1037</v>
      </c>
      <c r="D298" s="136">
        <v>5.38</v>
      </c>
      <c r="E298" s="139" t="s">
        <v>88</v>
      </c>
      <c r="F298" s="139">
        <v>1</v>
      </c>
      <c r="G298" s="140"/>
      <c r="H298" s="139"/>
      <c r="I298" s="139"/>
      <c r="J298" s="139"/>
      <c r="K298" s="139"/>
      <c r="L298" s="139"/>
      <c r="M298" s="139"/>
      <c r="N298" s="139"/>
      <c r="O298" s="139">
        <f t="shared" si="107"/>
        <v>1</v>
      </c>
      <c r="P298" s="139">
        <f t="shared" si="93"/>
        <v>6.38</v>
      </c>
      <c r="Q298" s="143" t="s">
        <v>91</v>
      </c>
      <c r="R298" s="139">
        <v>3.5065599999999999</v>
      </c>
      <c r="S298" s="144">
        <f t="shared" si="94"/>
        <v>51.039360000000002</v>
      </c>
      <c r="T298" s="139">
        <v>85.5</v>
      </c>
      <c r="U298" s="146">
        <f t="shared" si="91"/>
        <v>4.2750000000000004</v>
      </c>
      <c r="V298" s="139"/>
      <c r="W298" s="139"/>
      <c r="X298" s="139">
        <f t="shared" si="95"/>
        <v>4.2750000000000004</v>
      </c>
      <c r="Y298" s="139"/>
      <c r="Z298" s="139"/>
      <c r="AA298" s="140">
        <v>4.55</v>
      </c>
      <c r="AB298" s="22">
        <f t="shared" si="92"/>
        <v>1.91</v>
      </c>
      <c r="AC298" s="139"/>
      <c r="AD298" s="139"/>
      <c r="AE298" s="139">
        <f t="shared" si="96"/>
        <v>1.91</v>
      </c>
      <c r="AF298" s="140">
        <v>7</v>
      </c>
      <c r="AG298" s="140">
        <v>23</v>
      </c>
      <c r="AH298" s="140">
        <v>0</v>
      </c>
      <c r="AI298" s="139">
        <f t="shared" si="110"/>
        <v>0.60869565217391297</v>
      </c>
      <c r="AJ298" s="139">
        <v>0</v>
      </c>
      <c r="AK298" s="139">
        <v>100.5</v>
      </c>
      <c r="AL298" s="139">
        <f t="shared" si="97"/>
        <v>100.5</v>
      </c>
      <c r="AM298" s="139">
        <f t="shared" si="98"/>
        <v>2</v>
      </c>
      <c r="AN298" s="139" t="s">
        <v>1038</v>
      </c>
      <c r="AO298" s="139">
        <v>1</v>
      </c>
      <c r="AP298" s="139">
        <f t="shared" si="99"/>
        <v>3</v>
      </c>
      <c r="AQ298" s="139" t="s">
        <v>281</v>
      </c>
      <c r="AR298" s="139">
        <v>0.2</v>
      </c>
      <c r="AS298" s="22">
        <f t="shared" si="100"/>
        <v>3.8086956521739102</v>
      </c>
      <c r="AT298" s="152"/>
      <c r="AU298" s="139"/>
      <c r="AV298" s="140"/>
      <c r="AW298" s="139"/>
      <c r="AX298" s="139">
        <f t="shared" si="101"/>
        <v>0</v>
      </c>
      <c r="AY298" s="140"/>
      <c r="AZ298" s="139"/>
      <c r="BA298" s="139" t="s">
        <v>1039</v>
      </c>
      <c r="BB298" s="139">
        <v>0</v>
      </c>
      <c r="BC298" s="139">
        <f t="shared" si="102"/>
        <v>0</v>
      </c>
      <c r="BD298" s="139"/>
      <c r="BE298" s="139"/>
      <c r="BF298" s="139"/>
      <c r="BG298" s="139"/>
      <c r="BH298" s="139">
        <f t="shared" si="103"/>
        <v>0</v>
      </c>
      <c r="BI298" s="148" t="s">
        <v>489</v>
      </c>
      <c r="BJ298" s="148" t="s">
        <v>489</v>
      </c>
      <c r="BK298" s="148">
        <v>2</v>
      </c>
      <c r="BL298" s="156" t="s">
        <v>245</v>
      </c>
      <c r="BM298" s="139">
        <v>0.25</v>
      </c>
      <c r="BN298" s="139"/>
      <c r="BO298" s="139"/>
      <c r="BP298" s="139">
        <f t="shared" si="104"/>
        <v>2.25</v>
      </c>
      <c r="BQ298" s="139">
        <f t="shared" si="105"/>
        <v>2.25</v>
      </c>
      <c r="BR298" s="139">
        <f t="shared" si="106"/>
        <v>69.663055652173895</v>
      </c>
      <c r="BS298" s="139">
        <f t="shared" si="111"/>
        <v>10</v>
      </c>
      <c r="BT298" s="139">
        <f t="shared" si="112"/>
        <v>13</v>
      </c>
      <c r="BU298" s="139">
        <f t="shared" si="108"/>
        <v>71</v>
      </c>
    </row>
    <row r="299" spans="1:73" ht="14">
      <c r="A299" s="134" t="s">
        <v>1012</v>
      </c>
      <c r="B299" s="134" t="s">
        <v>1040</v>
      </c>
      <c r="C299" s="135" t="s">
        <v>1041</v>
      </c>
      <c r="D299" s="136">
        <v>5.8109999999999999</v>
      </c>
      <c r="E299" s="139" t="s">
        <v>88</v>
      </c>
      <c r="F299" s="139">
        <v>1</v>
      </c>
      <c r="G299" s="140"/>
      <c r="H299" s="139"/>
      <c r="I299" s="139"/>
      <c r="J299" s="139"/>
      <c r="K299" s="139"/>
      <c r="L299" s="139"/>
      <c r="M299" s="139"/>
      <c r="N299" s="139"/>
      <c r="O299" s="139">
        <f t="shared" si="107"/>
        <v>1</v>
      </c>
      <c r="P299" s="139">
        <f t="shared" si="93"/>
        <v>6.8109999999999999</v>
      </c>
      <c r="Q299" s="143" t="s">
        <v>91</v>
      </c>
      <c r="R299" s="139">
        <v>3.7359399999999998</v>
      </c>
      <c r="S299" s="144">
        <f t="shared" si="94"/>
        <v>52.415640000000003</v>
      </c>
      <c r="T299" s="139">
        <v>83</v>
      </c>
      <c r="U299" s="146">
        <f t="shared" si="91"/>
        <v>4.1500000000000004</v>
      </c>
      <c r="V299" s="147" t="s">
        <v>1042</v>
      </c>
      <c r="W299" s="139">
        <v>1.9</v>
      </c>
      <c r="X299" s="139">
        <f t="shared" si="95"/>
        <v>6.05</v>
      </c>
      <c r="Y299" s="139"/>
      <c r="Z299" s="139"/>
      <c r="AA299" s="140">
        <v>2.2999999999999998</v>
      </c>
      <c r="AB299" s="22">
        <f t="shared" si="92"/>
        <v>1.46</v>
      </c>
      <c r="AC299" s="139"/>
      <c r="AD299" s="139"/>
      <c r="AE299" s="139">
        <f t="shared" si="96"/>
        <v>1.46</v>
      </c>
      <c r="AF299" s="140">
        <v>10</v>
      </c>
      <c r="AG299" s="140">
        <v>23</v>
      </c>
      <c r="AH299" s="140">
        <v>0</v>
      </c>
      <c r="AI299" s="139">
        <f t="shared" si="110"/>
        <v>0.86956521739130399</v>
      </c>
      <c r="AJ299" s="139">
        <v>0</v>
      </c>
      <c r="AK299" s="139">
        <v>67.5</v>
      </c>
      <c r="AL299" s="139">
        <f t="shared" si="97"/>
        <v>67.5</v>
      </c>
      <c r="AM299" s="139">
        <f t="shared" si="98"/>
        <v>1.35</v>
      </c>
      <c r="AN299" s="148" t="s">
        <v>1043</v>
      </c>
      <c r="AO299" s="139">
        <v>0.75</v>
      </c>
      <c r="AP299" s="139">
        <f t="shared" si="99"/>
        <v>2.1</v>
      </c>
      <c r="AQ299" s="139"/>
      <c r="AR299" s="139"/>
      <c r="AS299" s="22">
        <f t="shared" si="100"/>
        <v>2.9695652173912999</v>
      </c>
      <c r="AT299" s="152" t="s">
        <v>1044</v>
      </c>
      <c r="AU299" s="139">
        <v>9</v>
      </c>
      <c r="AV299" s="140"/>
      <c r="AW299" s="139"/>
      <c r="AX299" s="139">
        <f t="shared" si="101"/>
        <v>9</v>
      </c>
      <c r="AY299" s="140"/>
      <c r="AZ299" s="139"/>
      <c r="BA299" s="139"/>
      <c r="BB299" s="139"/>
      <c r="BC299" s="139">
        <f t="shared" si="102"/>
        <v>9</v>
      </c>
      <c r="BD299" s="139"/>
      <c r="BE299" s="139"/>
      <c r="BF299" s="139"/>
      <c r="BG299" s="139"/>
      <c r="BH299" s="139">
        <f t="shared" si="103"/>
        <v>0</v>
      </c>
      <c r="BI299" s="148" t="s">
        <v>554</v>
      </c>
      <c r="BJ299" s="148" t="s">
        <v>554</v>
      </c>
      <c r="BK299" s="148">
        <v>1</v>
      </c>
      <c r="BL299" s="156"/>
      <c r="BM299" s="139"/>
      <c r="BN299" s="139"/>
      <c r="BO299" s="139"/>
      <c r="BP299" s="139">
        <f t="shared" si="104"/>
        <v>1</v>
      </c>
      <c r="BQ299" s="139">
        <f t="shared" si="105"/>
        <v>10</v>
      </c>
      <c r="BR299" s="139">
        <f t="shared" si="106"/>
        <v>79.7062052173913</v>
      </c>
      <c r="BS299" s="139">
        <f t="shared" si="111"/>
        <v>8</v>
      </c>
      <c r="BT299" s="139">
        <f t="shared" si="112"/>
        <v>6</v>
      </c>
      <c r="BU299" s="139">
        <f t="shared" si="108"/>
        <v>18</v>
      </c>
    </row>
    <row r="300" spans="1:73" ht="14">
      <c r="A300" s="134" t="s">
        <v>1012</v>
      </c>
      <c r="B300" s="134" t="s">
        <v>1045</v>
      </c>
      <c r="C300" s="135" t="s">
        <v>1046</v>
      </c>
      <c r="D300" s="136">
        <v>5.3659999999999997</v>
      </c>
      <c r="E300" s="139" t="s">
        <v>88</v>
      </c>
      <c r="F300" s="139">
        <v>1</v>
      </c>
      <c r="G300" s="140"/>
      <c r="H300" s="139"/>
      <c r="I300" s="139"/>
      <c r="J300" s="139"/>
      <c r="K300" s="139"/>
      <c r="L300" s="139"/>
      <c r="M300" s="139"/>
      <c r="N300" s="139"/>
      <c r="O300" s="139">
        <f t="shared" si="107"/>
        <v>1</v>
      </c>
      <c r="P300" s="139">
        <f t="shared" si="93"/>
        <v>6.3659999999999997</v>
      </c>
      <c r="Q300" s="143" t="s">
        <v>91</v>
      </c>
      <c r="R300" s="139">
        <v>2.21563</v>
      </c>
      <c r="S300" s="144">
        <f t="shared" si="94"/>
        <v>43.293779999999998</v>
      </c>
      <c r="T300" s="139">
        <v>64</v>
      </c>
      <c r="U300" s="146">
        <f t="shared" si="91"/>
        <v>3.2</v>
      </c>
      <c r="V300" s="139"/>
      <c r="W300" s="139"/>
      <c r="X300" s="139">
        <f t="shared" si="95"/>
        <v>3.2</v>
      </c>
      <c r="Y300" s="139"/>
      <c r="Z300" s="139"/>
      <c r="AA300" s="140">
        <v>3.7</v>
      </c>
      <c r="AB300" s="22">
        <f t="shared" si="92"/>
        <v>1.74</v>
      </c>
      <c r="AC300" s="139"/>
      <c r="AD300" s="139"/>
      <c r="AE300" s="139">
        <f t="shared" si="96"/>
        <v>1.74</v>
      </c>
      <c r="AF300" s="140">
        <v>8</v>
      </c>
      <c r="AG300" s="140">
        <v>23</v>
      </c>
      <c r="AH300" s="140">
        <v>0</v>
      </c>
      <c r="AI300" s="139">
        <f t="shared" si="110"/>
        <v>0.69565217391304301</v>
      </c>
      <c r="AJ300" s="139">
        <v>0</v>
      </c>
      <c r="AK300" s="139"/>
      <c r="AL300" s="139">
        <f t="shared" si="97"/>
        <v>0</v>
      </c>
      <c r="AM300" s="139">
        <f t="shared" si="98"/>
        <v>0</v>
      </c>
      <c r="AN300" s="139"/>
      <c r="AO300" s="139"/>
      <c r="AP300" s="139">
        <f t="shared" si="99"/>
        <v>0</v>
      </c>
      <c r="AQ300" s="139"/>
      <c r="AR300" s="139"/>
      <c r="AS300" s="22">
        <f t="shared" si="100"/>
        <v>0.69565217391304301</v>
      </c>
      <c r="AT300" s="152"/>
      <c r="AU300" s="139"/>
      <c r="AV300" s="140"/>
      <c r="AW300" s="139"/>
      <c r="AX300" s="139">
        <f t="shared" si="101"/>
        <v>0</v>
      </c>
      <c r="AY300" s="140"/>
      <c r="AZ300" s="139"/>
      <c r="BA300" s="139"/>
      <c r="BB300" s="139"/>
      <c r="BC300" s="139">
        <f t="shared" si="102"/>
        <v>0</v>
      </c>
      <c r="BD300" s="139"/>
      <c r="BE300" s="139"/>
      <c r="BF300" s="139"/>
      <c r="BG300" s="139"/>
      <c r="BH300" s="139">
        <f t="shared" si="103"/>
        <v>0</v>
      </c>
      <c r="BI300" s="148"/>
      <c r="BJ300" s="148"/>
      <c r="BK300" s="148"/>
      <c r="BL300" s="156"/>
      <c r="BM300" s="139"/>
      <c r="BN300" s="139"/>
      <c r="BO300" s="139"/>
      <c r="BP300" s="139">
        <f t="shared" si="104"/>
        <v>0</v>
      </c>
      <c r="BQ300" s="139">
        <f t="shared" si="105"/>
        <v>0</v>
      </c>
      <c r="BR300" s="139">
        <f t="shared" si="106"/>
        <v>55.295432173912999</v>
      </c>
      <c r="BS300" s="139">
        <f t="shared" si="111"/>
        <v>35</v>
      </c>
      <c r="BT300" s="139">
        <f t="shared" si="112"/>
        <v>36</v>
      </c>
      <c r="BU300" s="139">
        <f t="shared" si="108"/>
        <v>342</v>
      </c>
    </row>
    <row r="301" spans="1:73" ht="14">
      <c r="A301" s="134" t="s">
        <v>1012</v>
      </c>
      <c r="B301" s="134" t="s">
        <v>1047</v>
      </c>
      <c r="C301" s="135" t="s">
        <v>1048</v>
      </c>
      <c r="D301" s="136">
        <v>5.4189999999999996</v>
      </c>
      <c r="E301" s="139" t="s">
        <v>88</v>
      </c>
      <c r="F301" s="139">
        <v>1</v>
      </c>
      <c r="G301" s="140"/>
      <c r="H301" s="139"/>
      <c r="I301" s="139"/>
      <c r="J301" s="139"/>
      <c r="K301" s="139"/>
      <c r="L301" s="139"/>
      <c r="M301" s="139"/>
      <c r="N301" s="139"/>
      <c r="O301" s="139">
        <f t="shared" si="107"/>
        <v>1</v>
      </c>
      <c r="P301" s="139">
        <f t="shared" si="93"/>
        <v>6.4189999999999996</v>
      </c>
      <c r="Q301" s="143" t="s">
        <v>91</v>
      </c>
      <c r="R301" s="139">
        <v>3.0323099999999998</v>
      </c>
      <c r="S301" s="144">
        <f t="shared" si="94"/>
        <v>48.193860000000001</v>
      </c>
      <c r="T301" s="139">
        <v>62.5</v>
      </c>
      <c r="U301" s="146">
        <f t="shared" si="91"/>
        <v>3.125</v>
      </c>
      <c r="V301" s="139"/>
      <c r="W301" s="139"/>
      <c r="X301" s="139">
        <f t="shared" si="95"/>
        <v>3.125</v>
      </c>
      <c r="Y301" s="139"/>
      <c r="Z301" s="139"/>
      <c r="AA301" s="140">
        <v>4.5</v>
      </c>
      <c r="AB301" s="22">
        <f t="shared" si="92"/>
        <v>1.9</v>
      </c>
      <c r="AC301" s="139"/>
      <c r="AD301" s="139"/>
      <c r="AE301" s="139">
        <f t="shared" si="96"/>
        <v>1.9</v>
      </c>
      <c r="AF301" s="140">
        <v>6</v>
      </c>
      <c r="AG301" s="140">
        <v>23</v>
      </c>
      <c r="AH301" s="140">
        <v>0</v>
      </c>
      <c r="AI301" s="139">
        <f t="shared" si="110"/>
        <v>0.52173913043478304</v>
      </c>
      <c r="AJ301" s="139">
        <v>0</v>
      </c>
      <c r="AK301" s="139"/>
      <c r="AL301" s="139">
        <f t="shared" si="97"/>
        <v>0</v>
      </c>
      <c r="AM301" s="139">
        <f t="shared" si="98"/>
        <v>0</v>
      </c>
      <c r="AN301" s="139"/>
      <c r="AO301" s="139"/>
      <c r="AP301" s="139">
        <f t="shared" si="99"/>
        <v>0</v>
      </c>
      <c r="AQ301" s="139" t="s">
        <v>281</v>
      </c>
      <c r="AR301" s="139">
        <v>0.2</v>
      </c>
      <c r="AS301" s="22">
        <f t="shared" si="100"/>
        <v>0.72173913043478299</v>
      </c>
      <c r="AT301" s="152"/>
      <c r="AU301" s="139"/>
      <c r="AV301" s="140"/>
      <c r="AW301" s="139"/>
      <c r="AX301" s="139">
        <f t="shared" si="101"/>
        <v>0</v>
      </c>
      <c r="AY301" s="140"/>
      <c r="AZ301" s="139"/>
      <c r="BA301" s="139"/>
      <c r="BB301" s="139"/>
      <c r="BC301" s="139">
        <f t="shared" si="102"/>
        <v>0</v>
      </c>
      <c r="BD301" s="139"/>
      <c r="BE301" s="139"/>
      <c r="BF301" s="139"/>
      <c r="BG301" s="139"/>
      <c r="BH301" s="139">
        <f t="shared" si="103"/>
        <v>0</v>
      </c>
      <c r="BI301" s="148"/>
      <c r="BJ301" s="148"/>
      <c r="BK301" s="148"/>
      <c r="BL301" s="156"/>
      <c r="BM301" s="139"/>
      <c r="BN301" s="139"/>
      <c r="BO301" s="139"/>
      <c r="BP301" s="139">
        <f t="shared" si="104"/>
        <v>0</v>
      </c>
      <c r="BQ301" s="139">
        <f t="shared" si="105"/>
        <v>0</v>
      </c>
      <c r="BR301" s="139">
        <f t="shared" si="106"/>
        <v>60.359599130434802</v>
      </c>
      <c r="BS301" s="139">
        <f t="shared" si="111"/>
        <v>23</v>
      </c>
      <c r="BT301" s="139">
        <f t="shared" si="112"/>
        <v>23</v>
      </c>
      <c r="BU301" s="139">
        <f t="shared" si="108"/>
        <v>204</v>
      </c>
    </row>
    <row r="302" spans="1:73" ht="14">
      <c r="A302" s="134" t="s">
        <v>1012</v>
      </c>
      <c r="B302" s="134" t="s">
        <v>1049</v>
      </c>
      <c r="C302" s="135" t="s">
        <v>1050</v>
      </c>
      <c r="D302" s="136">
        <v>5.4690000000000003</v>
      </c>
      <c r="E302" s="139" t="s">
        <v>88</v>
      </c>
      <c r="F302" s="139">
        <v>1</v>
      </c>
      <c r="G302" s="140"/>
      <c r="H302" s="139"/>
      <c r="I302" s="139" t="s">
        <v>140</v>
      </c>
      <c r="J302" s="139">
        <v>0.2</v>
      </c>
      <c r="K302" s="139"/>
      <c r="L302" s="139"/>
      <c r="M302" s="139"/>
      <c r="N302" s="139"/>
      <c r="O302" s="139">
        <f t="shared" si="107"/>
        <v>1.2</v>
      </c>
      <c r="P302" s="139">
        <f t="shared" si="93"/>
        <v>6.6689999999999996</v>
      </c>
      <c r="Q302" s="143" t="s">
        <v>91</v>
      </c>
      <c r="R302" s="139">
        <v>2.9564499999999998</v>
      </c>
      <c r="S302" s="144">
        <f t="shared" si="94"/>
        <v>47.738700000000001</v>
      </c>
      <c r="T302" s="139">
        <v>75</v>
      </c>
      <c r="U302" s="146">
        <f t="shared" si="91"/>
        <v>3.75</v>
      </c>
      <c r="V302" s="139"/>
      <c r="W302" s="139"/>
      <c r="X302" s="139">
        <f t="shared" si="95"/>
        <v>3.75</v>
      </c>
      <c r="Y302" s="139"/>
      <c r="Z302" s="139"/>
      <c r="AA302" s="140">
        <v>4.05</v>
      </c>
      <c r="AB302" s="22">
        <f t="shared" si="92"/>
        <v>1.81</v>
      </c>
      <c r="AC302" s="139"/>
      <c r="AD302" s="139"/>
      <c r="AE302" s="139">
        <f t="shared" si="96"/>
        <v>1.81</v>
      </c>
      <c r="AF302" s="140">
        <v>7</v>
      </c>
      <c r="AG302" s="140">
        <v>22</v>
      </c>
      <c r="AH302" s="140">
        <v>0</v>
      </c>
      <c r="AI302" s="139">
        <f t="shared" si="110"/>
        <v>0.63636363636363602</v>
      </c>
      <c r="AJ302" s="139">
        <v>0</v>
      </c>
      <c r="AK302" s="139"/>
      <c r="AL302" s="139">
        <f t="shared" si="97"/>
        <v>0</v>
      </c>
      <c r="AM302" s="139">
        <f t="shared" si="98"/>
        <v>0</v>
      </c>
      <c r="AN302" s="139"/>
      <c r="AO302" s="139"/>
      <c r="AP302" s="139">
        <f t="shared" si="99"/>
        <v>0</v>
      </c>
      <c r="AQ302" s="139"/>
      <c r="AR302" s="139"/>
      <c r="AS302" s="22">
        <f t="shared" si="100"/>
        <v>0.63636363636363602</v>
      </c>
      <c r="AT302" s="152" t="s">
        <v>1051</v>
      </c>
      <c r="AU302" s="139">
        <v>9.44</v>
      </c>
      <c r="AV302" s="140"/>
      <c r="AW302" s="139"/>
      <c r="AX302" s="139">
        <f t="shared" si="101"/>
        <v>9.44</v>
      </c>
      <c r="AY302" s="140"/>
      <c r="AZ302" s="139"/>
      <c r="BA302" s="139"/>
      <c r="BB302" s="139"/>
      <c r="BC302" s="139">
        <f t="shared" si="102"/>
        <v>9.44</v>
      </c>
      <c r="BD302" s="139"/>
      <c r="BE302" s="139"/>
      <c r="BF302" s="139"/>
      <c r="BG302" s="139"/>
      <c r="BH302" s="139">
        <f t="shared" si="103"/>
        <v>0</v>
      </c>
      <c r="BI302" s="148"/>
      <c r="BJ302" s="148"/>
      <c r="BK302" s="148"/>
      <c r="BL302" s="156"/>
      <c r="BM302" s="139"/>
      <c r="BN302" s="139"/>
      <c r="BO302" s="139"/>
      <c r="BP302" s="139">
        <f t="shared" si="104"/>
        <v>0</v>
      </c>
      <c r="BQ302" s="139">
        <f t="shared" si="105"/>
        <v>9.44</v>
      </c>
      <c r="BR302" s="139">
        <f t="shared" si="106"/>
        <v>70.044063636363603</v>
      </c>
      <c r="BS302" s="139">
        <f t="shared" si="111"/>
        <v>25</v>
      </c>
      <c r="BT302" s="139">
        <f t="shared" si="112"/>
        <v>12</v>
      </c>
      <c r="BU302" s="139">
        <f t="shared" si="108"/>
        <v>67</v>
      </c>
    </row>
    <row r="303" spans="1:73" ht="14">
      <c r="A303" s="134" t="s">
        <v>1012</v>
      </c>
      <c r="B303" s="134" t="s">
        <v>1052</v>
      </c>
      <c r="C303" s="135" t="s">
        <v>1053</v>
      </c>
      <c r="D303" s="136">
        <v>5.48</v>
      </c>
      <c r="E303" s="139" t="s">
        <v>88</v>
      </c>
      <c r="F303" s="139">
        <v>1</v>
      </c>
      <c r="G303" s="140"/>
      <c r="H303" s="139"/>
      <c r="I303" s="139"/>
      <c r="J303" s="139"/>
      <c r="K303" s="139"/>
      <c r="L303" s="139"/>
      <c r="M303" s="139"/>
      <c r="N303" s="139"/>
      <c r="O303" s="139">
        <f t="shared" si="107"/>
        <v>1</v>
      </c>
      <c r="P303" s="139">
        <f t="shared" si="93"/>
        <v>6.48</v>
      </c>
      <c r="Q303" s="143" t="s">
        <v>91</v>
      </c>
      <c r="R303" s="139">
        <v>2.52881</v>
      </c>
      <c r="S303" s="144">
        <f t="shared" si="94"/>
        <v>45.17286</v>
      </c>
      <c r="T303" s="139">
        <v>87.5</v>
      </c>
      <c r="U303" s="146">
        <f t="shared" si="91"/>
        <v>4.375</v>
      </c>
      <c r="V303" s="139"/>
      <c r="W303" s="139"/>
      <c r="X303" s="139">
        <f t="shared" si="95"/>
        <v>4.375</v>
      </c>
      <c r="Y303" s="139"/>
      <c r="Z303" s="139"/>
      <c r="AA303" s="140">
        <v>3.6</v>
      </c>
      <c r="AB303" s="22">
        <f t="shared" si="92"/>
        <v>1.72</v>
      </c>
      <c r="AC303" s="139"/>
      <c r="AD303" s="139"/>
      <c r="AE303" s="139">
        <f t="shared" si="96"/>
        <v>1.72</v>
      </c>
      <c r="AF303" s="140">
        <v>8</v>
      </c>
      <c r="AG303" s="140">
        <v>23</v>
      </c>
      <c r="AH303" s="140">
        <v>0</v>
      </c>
      <c r="AI303" s="139">
        <f t="shared" si="110"/>
        <v>0.69565217391304301</v>
      </c>
      <c r="AJ303" s="139">
        <v>0</v>
      </c>
      <c r="AK303" s="139"/>
      <c r="AL303" s="139">
        <f t="shared" si="97"/>
        <v>0</v>
      </c>
      <c r="AM303" s="139">
        <f t="shared" si="98"/>
        <v>0</v>
      </c>
      <c r="AN303" s="139"/>
      <c r="AO303" s="139"/>
      <c r="AP303" s="139">
        <f t="shared" si="99"/>
        <v>0</v>
      </c>
      <c r="AQ303" s="139"/>
      <c r="AR303" s="139"/>
      <c r="AS303" s="22">
        <f t="shared" si="100"/>
        <v>0.69565217391304301</v>
      </c>
      <c r="AT303" s="152"/>
      <c r="AU303" s="139"/>
      <c r="AV303" s="140"/>
      <c r="AW303" s="139"/>
      <c r="AX303" s="139">
        <f t="shared" si="101"/>
        <v>0</v>
      </c>
      <c r="AY303" s="140"/>
      <c r="AZ303" s="139"/>
      <c r="BA303" s="139"/>
      <c r="BB303" s="139"/>
      <c r="BC303" s="139">
        <f t="shared" si="102"/>
        <v>0</v>
      </c>
      <c r="BD303" s="139"/>
      <c r="BE303" s="139"/>
      <c r="BF303" s="139"/>
      <c r="BG303" s="139"/>
      <c r="BH303" s="139">
        <f t="shared" si="103"/>
        <v>0</v>
      </c>
      <c r="BI303" s="148"/>
      <c r="BJ303" s="148"/>
      <c r="BK303" s="148"/>
      <c r="BL303" s="156"/>
      <c r="BM303" s="139"/>
      <c r="BN303" s="139"/>
      <c r="BO303" s="139"/>
      <c r="BP303" s="139">
        <f t="shared" si="104"/>
        <v>0</v>
      </c>
      <c r="BQ303" s="139">
        <f t="shared" si="105"/>
        <v>0</v>
      </c>
      <c r="BR303" s="139">
        <f t="shared" si="106"/>
        <v>58.443512173913</v>
      </c>
      <c r="BS303" s="139">
        <f t="shared" si="111"/>
        <v>32</v>
      </c>
      <c r="BT303" s="139">
        <f t="shared" si="112"/>
        <v>31</v>
      </c>
      <c r="BU303" s="139">
        <f t="shared" si="108"/>
        <v>262</v>
      </c>
    </row>
    <row r="304" spans="1:73" ht="14">
      <c r="A304" s="134" t="s">
        <v>1012</v>
      </c>
      <c r="B304" s="134" t="s">
        <v>1054</v>
      </c>
      <c r="C304" s="135" t="s">
        <v>1055</v>
      </c>
      <c r="D304" s="136">
        <v>5.3579999999999997</v>
      </c>
      <c r="E304" s="139" t="s">
        <v>88</v>
      </c>
      <c r="F304" s="139">
        <v>1</v>
      </c>
      <c r="G304" s="140"/>
      <c r="H304" s="139"/>
      <c r="I304" s="139"/>
      <c r="J304" s="139"/>
      <c r="K304" s="139"/>
      <c r="L304" s="139"/>
      <c r="M304" s="139"/>
      <c r="N304" s="139"/>
      <c r="O304" s="139">
        <f t="shared" si="107"/>
        <v>1</v>
      </c>
      <c r="P304" s="139">
        <f t="shared" si="93"/>
        <v>6.3579999999999997</v>
      </c>
      <c r="Q304" s="143" t="s">
        <v>91</v>
      </c>
      <c r="R304" s="139">
        <v>3.3733300000000002</v>
      </c>
      <c r="S304" s="144">
        <f t="shared" si="94"/>
        <v>50.239980000000003</v>
      </c>
      <c r="T304" s="139">
        <v>75.5</v>
      </c>
      <c r="U304" s="146">
        <f t="shared" si="91"/>
        <v>3.7749999999999999</v>
      </c>
      <c r="V304" s="139"/>
      <c r="W304" s="139"/>
      <c r="X304" s="139">
        <f t="shared" si="95"/>
        <v>3.7749999999999999</v>
      </c>
      <c r="Y304" s="139"/>
      <c r="Z304" s="139"/>
      <c r="AA304" s="140">
        <v>2.7</v>
      </c>
      <c r="AB304" s="22">
        <f t="shared" si="92"/>
        <v>1.54</v>
      </c>
      <c r="AC304" s="139"/>
      <c r="AD304" s="139"/>
      <c r="AE304" s="139">
        <f t="shared" si="96"/>
        <v>1.54</v>
      </c>
      <c r="AF304" s="140">
        <v>1</v>
      </c>
      <c r="AG304" s="140">
        <v>23</v>
      </c>
      <c r="AH304" s="140">
        <v>0</v>
      </c>
      <c r="AI304" s="139">
        <f t="shared" si="110"/>
        <v>8.6956521739130405E-2</v>
      </c>
      <c r="AJ304" s="139">
        <v>0</v>
      </c>
      <c r="AK304" s="139"/>
      <c r="AL304" s="139">
        <f t="shared" si="97"/>
        <v>0</v>
      </c>
      <c r="AM304" s="139">
        <f t="shared" si="98"/>
        <v>0</v>
      </c>
      <c r="AN304" s="139"/>
      <c r="AO304" s="139"/>
      <c r="AP304" s="139">
        <f t="shared" si="99"/>
        <v>0</v>
      </c>
      <c r="AQ304" s="139"/>
      <c r="AR304" s="139"/>
      <c r="AS304" s="22">
        <f t="shared" si="100"/>
        <v>8.6956521739130405E-2</v>
      </c>
      <c r="AT304" s="152"/>
      <c r="AU304" s="139"/>
      <c r="AV304" s="140"/>
      <c r="AW304" s="139"/>
      <c r="AX304" s="139">
        <f t="shared" si="101"/>
        <v>0</v>
      </c>
      <c r="AY304" s="140"/>
      <c r="AZ304" s="139"/>
      <c r="BA304" s="139"/>
      <c r="BB304" s="139"/>
      <c r="BC304" s="139">
        <f t="shared" si="102"/>
        <v>0</v>
      </c>
      <c r="BD304" s="139"/>
      <c r="BE304" s="139"/>
      <c r="BF304" s="139"/>
      <c r="BG304" s="139"/>
      <c r="BH304" s="139">
        <f t="shared" si="103"/>
        <v>0</v>
      </c>
      <c r="BI304" s="148"/>
      <c r="BJ304" s="148"/>
      <c r="BK304" s="148"/>
      <c r="BL304" s="156"/>
      <c r="BM304" s="139"/>
      <c r="BN304" s="139"/>
      <c r="BO304" s="139"/>
      <c r="BP304" s="139">
        <f t="shared" si="104"/>
        <v>0</v>
      </c>
      <c r="BQ304" s="139">
        <f t="shared" si="105"/>
        <v>0</v>
      </c>
      <c r="BR304" s="139">
        <f t="shared" si="106"/>
        <v>61.999936521739102</v>
      </c>
      <c r="BS304" s="139">
        <f t="shared" si="111"/>
        <v>12</v>
      </c>
      <c r="BT304" s="139">
        <f t="shared" si="112"/>
        <v>21</v>
      </c>
      <c r="BU304" s="139">
        <f t="shared" si="108"/>
        <v>175</v>
      </c>
    </row>
    <row r="305" spans="1:73" ht="14">
      <c r="A305" s="134" t="s">
        <v>1012</v>
      </c>
      <c r="B305" s="134" t="s">
        <v>1056</v>
      </c>
      <c r="C305" s="135" t="s">
        <v>1057</v>
      </c>
      <c r="D305" s="136">
        <v>5.47</v>
      </c>
      <c r="E305" s="139" t="s">
        <v>88</v>
      </c>
      <c r="F305" s="139">
        <v>1</v>
      </c>
      <c r="G305" s="140"/>
      <c r="H305" s="139"/>
      <c r="I305" s="139"/>
      <c r="J305" s="139"/>
      <c r="K305" s="139"/>
      <c r="L305" s="139"/>
      <c r="M305" s="139"/>
      <c r="N305" s="139"/>
      <c r="O305" s="139">
        <f t="shared" si="107"/>
        <v>1</v>
      </c>
      <c r="P305" s="139">
        <f t="shared" si="93"/>
        <v>6.47</v>
      </c>
      <c r="Q305" s="143" t="s">
        <v>91</v>
      </c>
      <c r="R305" s="139">
        <v>3.1172399999999998</v>
      </c>
      <c r="S305" s="144">
        <f t="shared" si="94"/>
        <v>48.703440000000001</v>
      </c>
      <c r="T305" s="139">
        <v>83.5</v>
      </c>
      <c r="U305" s="146">
        <f t="shared" si="91"/>
        <v>4.1749999999999998</v>
      </c>
      <c r="V305" s="139"/>
      <c r="W305" s="139"/>
      <c r="X305" s="139">
        <f t="shared" si="95"/>
        <v>4.1749999999999998</v>
      </c>
      <c r="Y305" s="139"/>
      <c r="Z305" s="139"/>
      <c r="AA305" s="140">
        <v>4.1500000000000004</v>
      </c>
      <c r="AB305" s="22">
        <f t="shared" si="92"/>
        <v>1.83</v>
      </c>
      <c r="AC305" s="139"/>
      <c r="AD305" s="139"/>
      <c r="AE305" s="139">
        <f t="shared" si="96"/>
        <v>1.83</v>
      </c>
      <c r="AF305" s="140">
        <v>3</v>
      </c>
      <c r="AG305" s="140">
        <v>23</v>
      </c>
      <c r="AH305" s="140">
        <v>0</v>
      </c>
      <c r="AI305" s="139">
        <f t="shared" si="110"/>
        <v>0.26086956521739102</v>
      </c>
      <c r="AJ305" s="139">
        <v>0</v>
      </c>
      <c r="AK305" s="139">
        <v>25</v>
      </c>
      <c r="AL305" s="139">
        <f t="shared" si="97"/>
        <v>25</v>
      </c>
      <c r="AM305" s="139">
        <f t="shared" si="98"/>
        <v>0.5</v>
      </c>
      <c r="AN305" s="139"/>
      <c r="AO305" s="139"/>
      <c r="AP305" s="139">
        <f t="shared" si="99"/>
        <v>0.5</v>
      </c>
      <c r="AQ305" s="139" t="s">
        <v>206</v>
      </c>
      <c r="AR305" s="139">
        <v>0.3</v>
      </c>
      <c r="AS305" s="22">
        <f t="shared" si="100"/>
        <v>1.0608695652173901</v>
      </c>
      <c r="AT305" s="152"/>
      <c r="AU305" s="139"/>
      <c r="AV305" s="140"/>
      <c r="AW305" s="139"/>
      <c r="AX305" s="139">
        <f t="shared" si="101"/>
        <v>0</v>
      </c>
      <c r="AY305" s="140"/>
      <c r="AZ305" s="139"/>
      <c r="BA305" s="139"/>
      <c r="BB305" s="139"/>
      <c r="BC305" s="139">
        <f t="shared" si="102"/>
        <v>0</v>
      </c>
      <c r="BD305" s="139"/>
      <c r="BE305" s="139"/>
      <c r="BF305" s="139"/>
      <c r="BG305" s="139"/>
      <c r="BH305" s="139">
        <f t="shared" si="103"/>
        <v>0</v>
      </c>
      <c r="BI305" s="148"/>
      <c r="BJ305" s="148"/>
      <c r="BK305" s="148"/>
      <c r="BL305" s="156"/>
      <c r="BM305" s="139"/>
      <c r="BN305" s="139"/>
      <c r="BO305" s="139"/>
      <c r="BP305" s="139">
        <f t="shared" si="104"/>
        <v>0</v>
      </c>
      <c r="BQ305" s="139">
        <f t="shared" si="105"/>
        <v>0</v>
      </c>
      <c r="BR305" s="139">
        <f t="shared" si="106"/>
        <v>62.239309565217397</v>
      </c>
      <c r="BS305" s="139">
        <f t="shared" si="111"/>
        <v>19</v>
      </c>
      <c r="BT305" s="139">
        <f t="shared" si="112"/>
        <v>20</v>
      </c>
      <c r="BU305" s="139">
        <f t="shared" si="108"/>
        <v>168</v>
      </c>
    </row>
    <row r="306" spans="1:73" ht="14">
      <c r="A306" s="134" t="s">
        <v>1012</v>
      </c>
      <c r="B306" s="134" t="s">
        <v>1058</v>
      </c>
      <c r="C306" s="135" t="s">
        <v>1059</v>
      </c>
      <c r="D306" s="136">
        <v>5.6269999999999998</v>
      </c>
      <c r="E306" s="139" t="s">
        <v>88</v>
      </c>
      <c r="F306" s="139">
        <v>1</v>
      </c>
      <c r="G306" s="140"/>
      <c r="H306" s="139"/>
      <c r="I306" s="139"/>
      <c r="J306" s="139"/>
      <c r="K306" s="139"/>
      <c r="L306" s="139"/>
      <c r="M306" s="139"/>
      <c r="N306" s="139"/>
      <c r="O306" s="139">
        <f t="shared" si="107"/>
        <v>1</v>
      </c>
      <c r="P306" s="139">
        <f t="shared" si="93"/>
        <v>6.6269999999999998</v>
      </c>
      <c r="Q306" s="143" t="s">
        <v>91</v>
      </c>
      <c r="R306" s="139">
        <v>2.79298</v>
      </c>
      <c r="S306" s="144">
        <f t="shared" si="94"/>
        <v>46.75788</v>
      </c>
      <c r="T306" s="139">
        <v>76</v>
      </c>
      <c r="U306" s="146">
        <f t="shared" si="91"/>
        <v>3.8</v>
      </c>
      <c r="V306" s="139"/>
      <c r="W306" s="139"/>
      <c r="X306" s="139">
        <f t="shared" si="95"/>
        <v>3.8</v>
      </c>
      <c r="Y306" s="139"/>
      <c r="Z306" s="139"/>
      <c r="AA306" s="140">
        <v>3.9</v>
      </c>
      <c r="AB306" s="22">
        <f t="shared" si="92"/>
        <v>1.78</v>
      </c>
      <c r="AC306" s="139"/>
      <c r="AD306" s="139"/>
      <c r="AE306" s="139">
        <f t="shared" si="96"/>
        <v>1.78</v>
      </c>
      <c r="AF306" s="140">
        <v>1</v>
      </c>
      <c r="AG306" s="140">
        <v>23</v>
      </c>
      <c r="AH306" s="140">
        <v>0</v>
      </c>
      <c r="AI306" s="139">
        <f t="shared" si="110"/>
        <v>8.6956521739130405E-2</v>
      </c>
      <c r="AJ306" s="139">
        <v>0</v>
      </c>
      <c r="AK306" s="139">
        <v>28</v>
      </c>
      <c r="AL306" s="139">
        <f t="shared" si="97"/>
        <v>28</v>
      </c>
      <c r="AM306" s="139">
        <f t="shared" si="98"/>
        <v>0.56000000000000005</v>
      </c>
      <c r="AN306" s="139"/>
      <c r="AO306" s="139"/>
      <c r="AP306" s="139">
        <f t="shared" si="99"/>
        <v>0.56000000000000005</v>
      </c>
      <c r="AQ306" s="139"/>
      <c r="AR306" s="139"/>
      <c r="AS306" s="22">
        <f t="shared" si="100"/>
        <v>0.64695652173912999</v>
      </c>
      <c r="AT306" s="152"/>
      <c r="AU306" s="139"/>
      <c r="AV306" s="140"/>
      <c r="AW306" s="139"/>
      <c r="AX306" s="139">
        <f t="shared" si="101"/>
        <v>0</v>
      </c>
      <c r="AY306" s="140"/>
      <c r="AZ306" s="139"/>
      <c r="BA306" s="139"/>
      <c r="BB306" s="139"/>
      <c r="BC306" s="139">
        <f t="shared" si="102"/>
        <v>0</v>
      </c>
      <c r="BD306" s="139"/>
      <c r="BE306" s="139"/>
      <c r="BF306" s="139"/>
      <c r="BG306" s="139"/>
      <c r="BH306" s="139">
        <f t="shared" si="103"/>
        <v>0</v>
      </c>
      <c r="BI306" s="157"/>
      <c r="BJ306" s="148"/>
      <c r="BK306" s="148"/>
      <c r="BL306" s="156"/>
      <c r="BM306" s="139"/>
      <c r="BN306" s="139"/>
      <c r="BO306" s="139"/>
      <c r="BP306" s="139">
        <f t="shared" si="104"/>
        <v>0</v>
      </c>
      <c r="BQ306" s="139">
        <f t="shared" si="105"/>
        <v>0</v>
      </c>
      <c r="BR306" s="139">
        <f t="shared" si="106"/>
        <v>59.6118365217391</v>
      </c>
      <c r="BS306" s="139">
        <f t="shared" si="111"/>
        <v>28</v>
      </c>
      <c r="BT306" s="139">
        <f t="shared" si="112"/>
        <v>27</v>
      </c>
      <c r="BU306" s="139">
        <f t="shared" si="108"/>
        <v>226</v>
      </c>
    </row>
    <row r="307" spans="1:73" ht="14">
      <c r="A307" s="134" t="s">
        <v>1012</v>
      </c>
      <c r="B307" s="134" t="s">
        <v>1060</v>
      </c>
      <c r="C307" s="135" t="s">
        <v>1061</v>
      </c>
      <c r="D307" s="136">
        <v>5.343</v>
      </c>
      <c r="E307" s="139" t="s">
        <v>88</v>
      </c>
      <c r="F307" s="139">
        <v>1</v>
      </c>
      <c r="G307" s="140"/>
      <c r="H307" s="139"/>
      <c r="I307" s="139"/>
      <c r="J307" s="139"/>
      <c r="K307" s="139"/>
      <c r="L307" s="139"/>
      <c r="M307" s="139"/>
      <c r="N307" s="139"/>
      <c r="O307" s="139">
        <f t="shared" si="107"/>
        <v>1</v>
      </c>
      <c r="P307" s="139">
        <f t="shared" si="93"/>
        <v>6.343</v>
      </c>
      <c r="Q307" s="143" t="s">
        <v>91</v>
      </c>
      <c r="R307" s="139">
        <v>1.81935</v>
      </c>
      <c r="S307" s="144">
        <f t="shared" si="94"/>
        <v>40.9161</v>
      </c>
      <c r="T307" s="139">
        <v>75.5</v>
      </c>
      <c r="U307" s="146">
        <f t="shared" si="91"/>
        <v>3.7749999999999999</v>
      </c>
      <c r="V307" s="139"/>
      <c r="W307" s="139"/>
      <c r="X307" s="139">
        <f t="shared" si="95"/>
        <v>3.7749999999999999</v>
      </c>
      <c r="Y307" s="139"/>
      <c r="Z307" s="139"/>
      <c r="AA307" s="140">
        <v>2.867</v>
      </c>
      <c r="AB307" s="22">
        <f t="shared" si="92"/>
        <v>1.5733999999999999</v>
      </c>
      <c r="AC307" s="139"/>
      <c r="AD307" s="139"/>
      <c r="AE307" s="139">
        <f t="shared" si="96"/>
        <v>1.5733999999999999</v>
      </c>
      <c r="AF307" s="140">
        <v>0</v>
      </c>
      <c r="AG307" s="140">
        <v>22</v>
      </c>
      <c r="AH307" s="140">
        <v>0</v>
      </c>
      <c r="AI307" s="139">
        <f t="shared" si="110"/>
        <v>0</v>
      </c>
      <c r="AJ307" s="139">
        <v>0</v>
      </c>
      <c r="AK307" s="139">
        <v>180</v>
      </c>
      <c r="AL307" s="139">
        <f t="shared" si="97"/>
        <v>180</v>
      </c>
      <c r="AM307" s="139">
        <f t="shared" si="98"/>
        <v>2</v>
      </c>
      <c r="AN307" s="139"/>
      <c r="AO307" s="139"/>
      <c r="AP307" s="139">
        <f t="shared" si="99"/>
        <v>2</v>
      </c>
      <c r="AQ307" s="139"/>
      <c r="AR307" s="139"/>
      <c r="AS307" s="22">
        <f t="shared" si="100"/>
        <v>2</v>
      </c>
      <c r="AT307" s="152"/>
      <c r="AU307" s="139"/>
      <c r="AV307" s="140"/>
      <c r="AW307" s="139"/>
      <c r="AX307" s="139">
        <f t="shared" si="101"/>
        <v>0</v>
      </c>
      <c r="AY307" s="140"/>
      <c r="AZ307" s="139"/>
      <c r="BA307" s="139"/>
      <c r="BB307" s="139"/>
      <c r="BC307" s="139">
        <f t="shared" si="102"/>
        <v>0</v>
      </c>
      <c r="BD307" s="139"/>
      <c r="BE307" s="139"/>
      <c r="BF307" s="139"/>
      <c r="BG307" s="139"/>
      <c r="BH307" s="139">
        <f t="shared" si="103"/>
        <v>0</v>
      </c>
      <c r="BI307" s="148" t="s">
        <v>135</v>
      </c>
      <c r="BJ307" s="148" t="s">
        <v>135</v>
      </c>
      <c r="BK307" s="148">
        <v>1</v>
      </c>
      <c r="BL307" s="156"/>
      <c r="BM307" s="139"/>
      <c r="BN307" s="139"/>
      <c r="BO307" s="139"/>
      <c r="BP307" s="139">
        <f t="shared" si="104"/>
        <v>1</v>
      </c>
      <c r="BQ307" s="139">
        <f t="shared" si="105"/>
        <v>1</v>
      </c>
      <c r="BR307" s="139">
        <f t="shared" si="106"/>
        <v>55.607500000000002</v>
      </c>
      <c r="BS307" s="139">
        <f t="shared" si="111"/>
        <v>36</v>
      </c>
      <c r="BT307" s="139">
        <f t="shared" si="112"/>
        <v>35</v>
      </c>
      <c r="BU307" s="139">
        <f t="shared" si="108"/>
        <v>334</v>
      </c>
    </row>
    <row r="308" spans="1:73" ht="26">
      <c r="A308" s="134" t="s">
        <v>1012</v>
      </c>
      <c r="B308" s="134" t="s">
        <v>1062</v>
      </c>
      <c r="C308" s="135" t="s">
        <v>1063</v>
      </c>
      <c r="D308" s="136">
        <v>5.609</v>
      </c>
      <c r="E308" s="139" t="s">
        <v>88</v>
      </c>
      <c r="F308" s="139">
        <v>1</v>
      </c>
      <c r="G308" s="140" t="s">
        <v>125</v>
      </c>
      <c r="H308" s="139">
        <v>0.25</v>
      </c>
      <c r="I308" s="139" t="s">
        <v>1064</v>
      </c>
      <c r="J308" s="139">
        <v>0.1</v>
      </c>
      <c r="K308" s="139"/>
      <c r="L308" s="139"/>
      <c r="M308" s="139"/>
      <c r="N308" s="139"/>
      <c r="O308" s="139">
        <f t="shared" si="107"/>
        <v>1.35</v>
      </c>
      <c r="P308" s="139">
        <f t="shared" si="93"/>
        <v>6.9589999999999996</v>
      </c>
      <c r="Q308" s="143" t="s">
        <v>91</v>
      </c>
      <c r="R308" s="139">
        <v>4.0482800000000001</v>
      </c>
      <c r="S308" s="144">
        <f t="shared" si="94"/>
        <v>54.289679999999997</v>
      </c>
      <c r="T308" s="139">
        <v>60</v>
      </c>
      <c r="U308" s="146">
        <f t="shared" si="91"/>
        <v>3</v>
      </c>
      <c r="V308" s="139"/>
      <c r="W308" s="139"/>
      <c r="X308" s="139">
        <f t="shared" si="95"/>
        <v>3</v>
      </c>
      <c r="Y308" s="139"/>
      <c r="Z308" s="139"/>
      <c r="AA308" s="140">
        <v>3.7</v>
      </c>
      <c r="AB308" s="22">
        <f t="shared" si="92"/>
        <v>1.74</v>
      </c>
      <c r="AC308" s="139"/>
      <c r="AD308" s="139"/>
      <c r="AE308" s="139">
        <f t="shared" si="96"/>
        <v>1.74</v>
      </c>
      <c r="AF308" s="140">
        <v>17</v>
      </c>
      <c r="AG308" s="140">
        <v>23</v>
      </c>
      <c r="AH308" s="140">
        <v>0</v>
      </c>
      <c r="AI308" s="139">
        <f t="shared" si="110"/>
        <v>1.47826086956522</v>
      </c>
      <c r="AJ308" s="139">
        <v>0</v>
      </c>
      <c r="AK308" s="139">
        <v>104</v>
      </c>
      <c r="AL308" s="139">
        <f t="shared" si="97"/>
        <v>104</v>
      </c>
      <c r="AM308" s="139">
        <f t="shared" si="98"/>
        <v>2</v>
      </c>
      <c r="AN308" s="139" t="s">
        <v>1065</v>
      </c>
      <c r="AO308" s="139">
        <v>0.5</v>
      </c>
      <c r="AP308" s="139">
        <f t="shared" si="99"/>
        <v>2.5</v>
      </c>
      <c r="AQ308" s="139" t="s">
        <v>1066</v>
      </c>
      <c r="AR308" s="139">
        <v>1</v>
      </c>
      <c r="AS308" s="22">
        <f t="shared" si="100"/>
        <v>4.9782608695652204</v>
      </c>
      <c r="AT308" s="152" t="s">
        <v>1067</v>
      </c>
      <c r="AU308" s="139">
        <v>8.26</v>
      </c>
      <c r="AV308" s="140"/>
      <c r="AW308" s="150"/>
      <c r="AX308" s="139">
        <f t="shared" si="101"/>
        <v>8.26</v>
      </c>
      <c r="AY308" s="140"/>
      <c r="AZ308" s="139"/>
      <c r="BA308" s="139"/>
      <c r="BB308" s="139"/>
      <c r="BC308" s="139">
        <f t="shared" si="102"/>
        <v>8.26</v>
      </c>
      <c r="BD308" s="139"/>
      <c r="BE308" s="139"/>
      <c r="BF308" s="139"/>
      <c r="BG308" s="139"/>
      <c r="BH308" s="139">
        <f t="shared" si="103"/>
        <v>0</v>
      </c>
      <c r="BI308" s="148"/>
      <c r="BJ308" s="148" t="s">
        <v>1068</v>
      </c>
      <c r="BK308" s="148">
        <v>0.5</v>
      </c>
      <c r="BL308" s="156"/>
      <c r="BM308" s="139"/>
      <c r="BN308" s="139"/>
      <c r="BO308" s="139"/>
      <c r="BP308" s="139">
        <f t="shared" si="104"/>
        <v>0.5</v>
      </c>
      <c r="BQ308" s="139">
        <f t="shared" si="105"/>
        <v>8.76</v>
      </c>
      <c r="BR308" s="139">
        <f t="shared" si="106"/>
        <v>79.726940869565198</v>
      </c>
      <c r="BS308" s="139">
        <f t="shared" si="111"/>
        <v>2</v>
      </c>
      <c r="BT308" s="139">
        <f t="shared" si="112"/>
        <v>5</v>
      </c>
      <c r="BU308" s="139">
        <f t="shared" si="108"/>
        <v>17</v>
      </c>
    </row>
    <row r="309" spans="1:73" ht="14">
      <c r="A309" s="134" t="s">
        <v>1012</v>
      </c>
      <c r="B309" s="134" t="s">
        <v>1069</v>
      </c>
      <c r="C309" s="135" t="s">
        <v>1070</v>
      </c>
      <c r="D309" s="136">
        <v>5.5739999999999998</v>
      </c>
      <c r="E309" s="139" t="s">
        <v>88</v>
      </c>
      <c r="F309" s="139">
        <v>1</v>
      </c>
      <c r="G309" s="140"/>
      <c r="H309" s="139"/>
      <c r="I309" s="139"/>
      <c r="J309" s="139"/>
      <c r="K309" s="139"/>
      <c r="L309" s="139"/>
      <c r="M309" s="139"/>
      <c r="N309" s="139"/>
      <c r="O309" s="139">
        <f t="shared" si="107"/>
        <v>1</v>
      </c>
      <c r="P309" s="139">
        <f t="shared" si="93"/>
        <v>6.5739999999999998</v>
      </c>
      <c r="Q309" s="143" t="s">
        <v>91</v>
      </c>
      <c r="R309" s="139">
        <v>2.6333299999999999</v>
      </c>
      <c r="S309" s="144">
        <f t="shared" si="94"/>
        <v>45.799979999999998</v>
      </c>
      <c r="T309" s="139">
        <v>75</v>
      </c>
      <c r="U309" s="146">
        <f t="shared" si="91"/>
        <v>3.75</v>
      </c>
      <c r="V309" s="139"/>
      <c r="W309" s="139"/>
      <c r="X309" s="139">
        <f t="shared" si="95"/>
        <v>3.75</v>
      </c>
      <c r="Y309" s="139"/>
      <c r="Z309" s="139"/>
      <c r="AA309" s="140">
        <v>3.9</v>
      </c>
      <c r="AB309" s="22">
        <f t="shared" si="92"/>
        <v>1.78</v>
      </c>
      <c r="AC309" s="139"/>
      <c r="AD309" s="139"/>
      <c r="AE309" s="139">
        <f t="shared" si="96"/>
        <v>1.78</v>
      </c>
      <c r="AF309" s="140">
        <v>1</v>
      </c>
      <c r="AG309" s="140">
        <v>23</v>
      </c>
      <c r="AH309" s="140">
        <v>0</v>
      </c>
      <c r="AI309" s="139">
        <f t="shared" si="110"/>
        <v>8.6956521739130405E-2</v>
      </c>
      <c r="AJ309" s="139">
        <v>0</v>
      </c>
      <c r="AK309" s="139">
        <v>10</v>
      </c>
      <c r="AL309" s="139">
        <f t="shared" si="97"/>
        <v>10</v>
      </c>
      <c r="AM309" s="139">
        <f t="shared" si="98"/>
        <v>0.2</v>
      </c>
      <c r="AN309" s="139"/>
      <c r="AO309" s="139"/>
      <c r="AP309" s="139">
        <f t="shared" si="99"/>
        <v>0.2</v>
      </c>
      <c r="AQ309" s="139"/>
      <c r="AR309" s="139"/>
      <c r="AS309" s="22">
        <f t="shared" si="100"/>
        <v>0.28695652173913</v>
      </c>
      <c r="AT309" s="152"/>
      <c r="AU309" s="139"/>
      <c r="AV309" s="140"/>
      <c r="AW309" s="139"/>
      <c r="AX309" s="139">
        <f t="shared" si="101"/>
        <v>0</v>
      </c>
      <c r="AY309" s="140"/>
      <c r="AZ309" s="139"/>
      <c r="BA309" s="139"/>
      <c r="BB309" s="139"/>
      <c r="BC309" s="139">
        <f t="shared" si="102"/>
        <v>0</v>
      </c>
      <c r="BD309" s="139"/>
      <c r="BE309" s="139"/>
      <c r="BF309" s="139"/>
      <c r="BG309" s="139"/>
      <c r="BH309" s="139">
        <f t="shared" si="103"/>
        <v>0</v>
      </c>
      <c r="BI309" s="148" t="s">
        <v>148</v>
      </c>
      <c r="BJ309" s="148" t="s">
        <v>148</v>
      </c>
      <c r="BK309" s="148">
        <v>1</v>
      </c>
      <c r="BL309" s="156"/>
      <c r="BM309" s="139"/>
      <c r="BN309" s="139"/>
      <c r="BO309" s="139"/>
      <c r="BP309" s="139">
        <f t="shared" si="104"/>
        <v>1</v>
      </c>
      <c r="BQ309" s="139">
        <f t="shared" si="105"/>
        <v>1</v>
      </c>
      <c r="BR309" s="139">
        <f t="shared" si="106"/>
        <v>59.190936521739097</v>
      </c>
      <c r="BS309" s="139">
        <f t="shared" si="111"/>
        <v>31</v>
      </c>
      <c r="BT309" s="139">
        <f t="shared" si="112"/>
        <v>30</v>
      </c>
      <c r="BU309" s="139">
        <f t="shared" si="108"/>
        <v>239</v>
      </c>
    </row>
    <row r="310" spans="1:73" ht="14">
      <c r="A310" s="134" t="s">
        <v>1012</v>
      </c>
      <c r="B310" s="134" t="s">
        <v>1071</v>
      </c>
      <c r="C310" s="135" t="s">
        <v>1072</v>
      </c>
      <c r="D310" s="136">
        <v>5.5110000000000001</v>
      </c>
      <c r="E310" s="139" t="s">
        <v>88</v>
      </c>
      <c r="F310" s="139">
        <v>1</v>
      </c>
      <c r="G310" s="140"/>
      <c r="H310" s="139"/>
      <c r="I310" s="139"/>
      <c r="J310" s="139"/>
      <c r="K310" s="139"/>
      <c r="L310" s="139"/>
      <c r="M310" s="139"/>
      <c r="N310" s="139"/>
      <c r="O310" s="139">
        <f t="shared" si="107"/>
        <v>1</v>
      </c>
      <c r="P310" s="139">
        <f t="shared" si="93"/>
        <v>6.5110000000000001</v>
      </c>
      <c r="Q310" s="143" t="s">
        <v>91</v>
      </c>
      <c r="R310" s="139">
        <v>2.5145200000000001</v>
      </c>
      <c r="S310" s="144">
        <f t="shared" si="94"/>
        <v>45.087119999999999</v>
      </c>
      <c r="T310" s="139">
        <v>68</v>
      </c>
      <c r="U310" s="146">
        <f t="shared" si="91"/>
        <v>3.4</v>
      </c>
      <c r="V310" s="139" t="s">
        <v>1073</v>
      </c>
      <c r="W310" s="139">
        <v>0.15</v>
      </c>
      <c r="X310" s="139">
        <f t="shared" si="95"/>
        <v>3.55</v>
      </c>
      <c r="Y310" s="139"/>
      <c r="Z310" s="139"/>
      <c r="AA310" s="140">
        <v>0</v>
      </c>
      <c r="AB310" s="22">
        <f t="shared" si="92"/>
        <v>1</v>
      </c>
      <c r="AC310" s="139"/>
      <c r="AD310" s="139"/>
      <c r="AE310" s="139">
        <f t="shared" si="96"/>
        <v>1</v>
      </c>
      <c r="AF310" s="140">
        <v>0</v>
      </c>
      <c r="AG310" s="140">
        <v>22</v>
      </c>
      <c r="AH310" s="140">
        <v>0</v>
      </c>
      <c r="AI310" s="139">
        <f t="shared" si="110"/>
        <v>0</v>
      </c>
      <c r="AJ310" s="139">
        <v>0</v>
      </c>
      <c r="AK310" s="139"/>
      <c r="AL310" s="139">
        <f t="shared" si="97"/>
        <v>0</v>
      </c>
      <c r="AM310" s="139">
        <f t="shared" si="98"/>
        <v>0</v>
      </c>
      <c r="AN310" s="139"/>
      <c r="AO310" s="139"/>
      <c r="AP310" s="139">
        <f t="shared" si="99"/>
        <v>0</v>
      </c>
      <c r="AQ310" s="139"/>
      <c r="AR310" s="139"/>
      <c r="AS310" s="22">
        <f t="shared" si="100"/>
        <v>0</v>
      </c>
      <c r="AT310" s="152"/>
      <c r="AU310" s="139"/>
      <c r="AV310" s="140"/>
      <c r="AW310" s="139"/>
      <c r="AX310" s="139">
        <f t="shared" si="101"/>
        <v>0</v>
      </c>
      <c r="AY310" s="140"/>
      <c r="AZ310" s="139"/>
      <c r="BA310" s="139"/>
      <c r="BB310" s="139"/>
      <c r="BC310" s="139">
        <f t="shared" si="102"/>
        <v>0</v>
      </c>
      <c r="BD310" s="139"/>
      <c r="BE310" s="139"/>
      <c r="BF310" s="139"/>
      <c r="BG310" s="139"/>
      <c r="BH310" s="139">
        <f t="shared" si="103"/>
        <v>0</v>
      </c>
      <c r="BI310" s="148"/>
      <c r="BJ310" s="148"/>
      <c r="BK310" s="148"/>
      <c r="BL310" s="156"/>
      <c r="BM310" s="139"/>
      <c r="BN310" s="139"/>
      <c r="BO310" s="139"/>
      <c r="BP310" s="139">
        <f t="shared" si="104"/>
        <v>0</v>
      </c>
      <c r="BQ310" s="139">
        <f t="shared" si="105"/>
        <v>0</v>
      </c>
      <c r="BR310" s="139">
        <f t="shared" si="106"/>
        <v>56.148119999999999</v>
      </c>
      <c r="BS310" s="139">
        <f t="shared" si="111"/>
        <v>33</v>
      </c>
      <c r="BT310" s="139">
        <f t="shared" si="112"/>
        <v>34</v>
      </c>
      <c r="BU310" s="139">
        <f t="shared" si="108"/>
        <v>321</v>
      </c>
    </row>
    <row r="311" spans="1:73" ht="14">
      <c r="A311" s="134" t="s">
        <v>1012</v>
      </c>
      <c r="B311" s="134" t="s">
        <v>1074</v>
      </c>
      <c r="C311" s="135" t="s">
        <v>1075</v>
      </c>
      <c r="D311" s="136">
        <v>5.577</v>
      </c>
      <c r="E311" s="139" t="s">
        <v>88</v>
      </c>
      <c r="F311" s="139">
        <v>1</v>
      </c>
      <c r="G311" s="140"/>
      <c r="H311" s="139"/>
      <c r="I311" s="139"/>
      <c r="J311" s="139"/>
      <c r="K311" s="139"/>
      <c r="L311" s="139"/>
      <c r="M311" s="139"/>
      <c r="N311" s="139"/>
      <c r="O311" s="139">
        <f t="shared" si="107"/>
        <v>1</v>
      </c>
      <c r="P311" s="139">
        <f t="shared" si="93"/>
        <v>6.577</v>
      </c>
      <c r="Q311" s="143" t="s">
        <v>91</v>
      </c>
      <c r="R311" s="139">
        <v>3.06324</v>
      </c>
      <c r="S311" s="144">
        <f t="shared" si="94"/>
        <v>48.379440000000002</v>
      </c>
      <c r="T311" s="139">
        <v>71</v>
      </c>
      <c r="U311" s="146">
        <f t="shared" si="91"/>
        <v>3.55</v>
      </c>
      <c r="W311" s="139"/>
      <c r="X311" s="139">
        <f t="shared" si="95"/>
        <v>3.55</v>
      </c>
      <c r="Y311" s="139"/>
      <c r="Z311" s="139"/>
      <c r="AA311" s="140">
        <v>2.5</v>
      </c>
      <c r="AB311" s="22">
        <f t="shared" si="92"/>
        <v>1.5</v>
      </c>
      <c r="AC311" s="139"/>
      <c r="AD311" s="139"/>
      <c r="AE311" s="139">
        <f t="shared" si="96"/>
        <v>1.5</v>
      </c>
      <c r="AF311" s="140">
        <v>0</v>
      </c>
      <c r="AG311" s="140">
        <v>23</v>
      </c>
      <c r="AH311" s="140">
        <v>0</v>
      </c>
      <c r="AI311" s="139">
        <f t="shared" si="110"/>
        <v>0</v>
      </c>
      <c r="AJ311" s="139">
        <v>0</v>
      </c>
      <c r="AK311" s="139"/>
      <c r="AL311" s="139">
        <f t="shared" si="97"/>
        <v>0</v>
      </c>
      <c r="AM311" s="139">
        <f t="shared" si="98"/>
        <v>0</v>
      </c>
      <c r="AN311" s="139"/>
      <c r="AO311" s="139"/>
      <c r="AP311" s="139">
        <f t="shared" si="99"/>
        <v>0</v>
      </c>
      <c r="AQ311" s="139"/>
      <c r="AR311" s="139"/>
      <c r="AS311" s="22">
        <f t="shared" si="100"/>
        <v>0</v>
      </c>
      <c r="AT311" s="152"/>
      <c r="AU311" s="139"/>
      <c r="AV311" s="140"/>
      <c r="AW311" s="139"/>
      <c r="AX311" s="139">
        <f t="shared" si="101"/>
        <v>0</v>
      </c>
      <c r="AY311" s="140" t="s">
        <v>861</v>
      </c>
      <c r="AZ311" s="139">
        <v>0.2</v>
      </c>
      <c r="BA311" s="139"/>
      <c r="BB311" s="139"/>
      <c r="BC311" s="139">
        <f t="shared" si="102"/>
        <v>0.2</v>
      </c>
      <c r="BD311" s="139"/>
      <c r="BE311" s="139"/>
      <c r="BF311" s="139"/>
      <c r="BG311" s="139"/>
      <c r="BH311" s="139">
        <f t="shared" si="103"/>
        <v>0</v>
      </c>
      <c r="BI311" s="148"/>
      <c r="BJ311" s="148"/>
      <c r="BK311" s="148"/>
      <c r="BL311" s="156"/>
      <c r="BM311" s="139"/>
      <c r="BN311" s="139"/>
      <c r="BO311" s="139"/>
      <c r="BP311" s="139">
        <f t="shared" si="104"/>
        <v>0</v>
      </c>
      <c r="BQ311" s="139">
        <f t="shared" si="105"/>
        <v>0.2</v>
      </c>
      <c r="BR311" s="139">
        <f t="shared" si="106"/>
        <v>60.206440000000001</v>
      </c>
      <c r="BS311" s="139">
        <f t="shared" si="111"/>
        <v>21</v>
      </c>
      <c r="BT311" s="139">
        <f t="shared" si="112"/>
        <v>25</v>
      </c>
      <c r="BU311" s="139">
        <f t="shared" si="108"/>
        <v>209</v>
      </c>
    </row>
    <row r="312" spans="1:73" ht="14">
      <c r="A312" s="134" t="s">
        <v>1012</v>
      </c>
      <c r="B312" s="134" t="s">
        <v>1076</v>
      </c>
      <c r="C312" s="135" t="s">
        <v>1077</v>
      </c>
      <c r="D312" s="136">
        <v>5.5590000000000002</v>
      </c>
      <c r="E312" s="139" t="s">
        <v>88</v>
      </c>
      <c r="F312" s="139">
        <v>1</v>
      </c>
      <c r="G312" s="140"/>
      <c r="H312" s="139"/>
      <c r="I312" s="139" t="s">
        <v>510</v>
      </c>
      <c r="J312" s="139">
        <v>0.25</v>
      </c>
      <c r="K312" s="139"/>
      <c r="L312" s="139"/>
      <c r="M312" s="139"/>
      <c r="N312" s="139"/>
      <c r="O312" s="139">
        <f t="shared" si="107"/>
        <v>1.25</v>
      </c>
      <c r="P312" s="139">
        <f t="shared" si="93"/>
        <v>6.8090000000000002</v>
      </c>
      <c r="Q312" s="143" t="s">
        <v>91</v>
      </c>
      <c r="R312" s="139">
        <v>3.3852500000000001</v>
      </c>
      <c r="S312" s="144">
        <f t="shared" si="94"/>
        <v>50.311500000000002</v>
      </c>
      <c r="T312" s="139">
        <v>93.5</v>
      </c>
      <c r="U312" s="146">
        <f t="shared" si="91"/>
        <v>4.6749999999999998</v>
      </c>
      <c r="V312" s="148" t="s">
        <v>1078</v>
      </c>
      <c r="W312" s="139">
        <v>1.4</v>
      </c>
      <c r="X312" s="139">
        <f t="shared" si="95"/>
        <v>6.0750000000000002</v>
      </c>
      <c r="Y312" s="139"/>
      <c r="Z312" s="139"/>
      <c r="AA312" s="140">
        <v>3.5</v>
      </c>
      <c r="AB312" s="22">
        <f t="shared" si="92"/>
        <v>1.7</v>
      </c>
      <c r="AC312" s="139"/>
      <c r="AD312" s="139"/>
      <c r="AE312" s="139">
        <f t="shared" si="96"/>
        <v>1.7</v>
      </c>
      <c r="AF312" s="140">
        <v>9</v>
      </c>
      <c r="AG312" s="140">
        <v>23</v>
      </c>
      <c r="AH312" s="140">
        <v>0</v>
      </c>
      <c r="AI312" s="139">
        <f t="shared" si="110"/>
        <v>0.78260869565217395</v>
      </c>
      <c r="AJ312" s="139">
        <v>0</v>
      </c>
      <c r="AK312" s="139">
        <v>195.5</v>
      </c>
      <c r="AL312" s="139">
        <f t="shared" si="97"/>
        <v>195.5</v>
      </c>
      <c r="AM312" s="139">
        <f t="shared" si="98"/>
        <v>2</v>
      </c>
      <c r="AN312" s="139" t="s">
        <v>1079</v>
      </c>
      <c r="AO312" s="139">
        <v>1.75</v>
      </c>
      <c r="AP312" s="139">
        <f t="shared" si="99"/>
        <v>3.75</v>
      </c>
      <c r="AQ312" s="150" t="s">
        <v>1080</v>
      </c>
      <c r="AR312" s="150">
        <v>0</v>
      </c>
      <c r="AS312" s="22">
        <f t="shared" si="100"/>
        <v>4.5326086956521703</v>
      </c>
      <c r="AT312" s="152" t="s">
        <v>1081</v>
      </c>
      <c r="AU312" s="139">
        <v>10</v>
      </c>
      <c r="AV312" s="140" t="s">
        <v>708</v>
      </c>
      <c r="AW312" s="139">
        <v>0.4</v>
      </c>
      <c r="AX312" s="139">
        <f t="shared" si="101"/>
        <v>10.4</v>
      </c>
      <c r="AY312" s="140"/>
      <c r="AZ312" s="139"/>
      <c r="BA312" s="139"/>
      <c r="BB312" s="139"/>
      <c r="BC312" s="139">
        <f t="shared" si="102"/>
        <v>10.4</v>
      </c>
      <c r="BD312" s="139"/>
      <c r="BE312" s="139"/>
      <c r="BF312" s="139"/>
      <c r="BG312" s="139"/>
      <c r="BH312" s="139">
        <f t="shared" si="103"/>
        <v>0</v>
      </c>
      <c r="BI312" s="148" t="s">
        <v>1082</v>
      </c>
      <c r="BJ312" s="148" t="s">
        <v>1083</v>
      </c>
      <c r="BK312" s="148">
        <v>1</v>
      </c>
      <c r="BL312" s="156" t="s">
        <v>131</v>
      </c>
      <c r="BM312" s="139">
        <v>0.2</v>
      </c>
      <c r="BN312" s="139"/>
      <c r="BO312" s="139"/>
      <c r="BP312" s="139">
        <f t="shared" si="104"/>
        <v>1.2</v>
      </c>
      <c r="BQ312" s="139">
        <f t="shared" si="105"/>
        <v>11.6</v>
      </c>
      <c r="BR312" s="139">
        <f t="shared" si="106"/>
        <v>81.028108695652193</v>
      </c>
      <c r="BS312" s="139">
        <f t="shared" si="111"/>
        <v>11</v>
      </c>
      <c r="BT312" s="139">
        <f t="shared" si="112"/>
        <v>3</v>
      </c>
      <c r="BU312" s="139">
        <f t="shared" si="108"/>
        <v>11</v>
      </c>
    </row>
    <row r="313" spans="1:73" ht="14">
      <c r="A313" s="134" t="s">
        <v>1012</v>
      </c>
      <c r="B313" s="134" t="s">
        <v>1084</v>
      </c>
      <c r="C313" s="135" t="s">
        <v>1085</v>
      </c>
      <c r="D313" s="136">
        <v>5.5990000000000002</v>
      </c>
      <c r="E313" s="139" t="s">
        <v>88</v>
      </c>
      <c r="F313" s="139">
        <v>1</v>
      </c>
      <c r="G313" s="140"/>
      <c r="H313" s="139"/>
      <c r="I313" s="139"/>
      <c r="J313" s="139"/>
      <c r="K313" s="139"/>
      <c r="L313" s="139"/>
      <c r="M313" s="139"/>
      <c r="N313" s="139"/>
      <c r="O313" s="139">
        <f t="shared" si="107"/>
        <v>1</v>
      </c>
      <c r="P313" s="139">
        <f t="shared" si="93"/>
        <v>6.5990000000000002</v>
      </c>
      <c r="Q313" s="143" t="s">
        <v>91</v>
      </c>
      <c r="R313" s="139">
        <v>3.1720600000000001</v>
      </c>
      <c r="S313" s="144">
        <f t="shared" si="94"/>
        <v>49.032359999999997</v>
      </c>
      <c r="T313" s="139">
        <v>64.5</v>
      </c>
      <c r="U313" s="146">
        <f t="shared" si="91"/>
        <v>3.2250000000000001</v>
      </c>
      <c r="V313" s="139"/>
      <c r="W313" s="139"/>
      <c r="X313" s="139">
        <f t="shared" si="95"/>
        <v>3.2250000000000001</v>
      </c>
      <c r="Y313" s="139"/>
      <c r="Z313" s="139"/>
      <c r="AA313" s="140">
        <v>3.367</v>
      </c>
      <c r="AB313" s="22">
        <f t="shared" si="92"/>
        <v>1.6734</v>
      </c>
      <c r="AC313" s="139"/>
      <c r="AD313" s="139"/>
      <c r="AE313" s="139">
        <f t="shared" si="96"/>
        <v>1.6734</v>
      </c>
      <c r="AF313" s="140">
        <v>13</v>
      </c>
      <c r="AG313" s="140">
        <v>23</v>
      </c>
      <c r="AH313" s="140">
        <v>0</v>
      </c>
      <c r="AI313" s="139">
        <f t="shared" si="110"/>
        <v>1.1304347826087</v>
      </c>
      <c r="AJ313" s="139">
        <v>0</v>
      </c>
      <c r="AK313" s="139"/>
      <c r="AL313" s="139">
        <f t="shared" si="97"/>
        <v>0</v>
      </c>
      <c r="AM313" s="139">
        <f t="shared" si="98"/>
        <v>0</v>
      </c>
      <c r="AN313" s="139"/>
      <c r="AO313" s="139"/>
      <c r="AP313" s="139">
        <f t="shared" si="99"/>
        <v>0</v>
      </c>
      <c r="AQ313" s="139"/>
      <c r="AR313" s="139"/>
      <c r="AS313" s="22">
        <f t="shared" si="100"/>
        <v>1.1304347826087</v>
      </c>
      <c r="AT313" s="152" t="s">
        <v>1086</v>
      </c>
      <c r="AU313" s="139">
        <v>8.8800000000000008</v>
      </c>
      <c r="AV313" s="140"/>
      <c r="AW313" s="139"/>
      <c r="AX313" s="139">
        <f t="shared" si="101"/>
        <v>8.8800000000000008</v>
      </c>
      <c r="AY313" s="140"/>
      <c r="AZ313" s="139"/>
      <c r="BA313" s="139"/>
      <c r="BB313" s="139"/>
      <c r="BC313" s="139">
        <f t="shared" si="102"/>
        <v>8.8800000000000008</v>
      </c>
      <c r="BD313" s="139"/>
      <c r="BE313" s="139"/>
      <c r="BF313" s="139"/>
      <c r="BG313" s="139"/>
      <c r="BH313" s="139">
        <f t="shared" si="103"/>
        <v>0</v>
      </c>
      <c r="BI313" s="148"/>
      <c r="BJ313" s="148"/>
      <c r="BK313" s="148"/>
      <c r="BL313" s="156"/>
      <c r="BM313" s="139"/>
      <c r="BN313" s="139"/>
      <c r="BO313" s="139"/>
      <c r="BP313" s="139">
        <f t="shared" si="104"/>
        <v>0</v>
      </c>
      <c r="BQ313" s="139">
        <f t="shared" si="105"/>
        <v>8.8800000000000008</v>
      </c>
      <c r="BR313" s="139">
        <f t="shared" si="106"/>
        <v>70.540194782608694</v>
      </c>
      <c r="BS313" s="139">
        <f t="shared" si="111"/>
        <v>18</v>
      </c>
      <c r="BT313" s="139">
        <f t="shared" si="112"/>
        <v>10</v>
      </c>
      <c r="BU313" s="139">
        <f t="shared" si="108"/>
        <v>63</v>
      </c>
    </row>
    <row r="314" spans="1:73" ht="26">
      <c r="A314" s="134" t="s">
        <v>1012</v>
      </c>
      <c r="B314" s="134" t="s">
        <v>1087</v>
      </c>
      <c r="C314" s="135" t="s">
        <v>1088</v>
      </c>
      <c r="D314" s="136">
        <v>5.7270000000000003</v>
      </c>
      <c r="E314" s="139" t="s">
        <v>88</v>
      </c>
      <c r="F314" s="139">
        <v>1</v>
      </c>
      <c r="G314" s="140"/>
      <c r="H314" s="139"/>
      <c r="I314" s="139" t="s">
        <v>1089</v>
      </c>
      <c r="J314" s="139">
        <v>0.25</v>
      </c>
      <c r="K314" s="139"/>
      <c r="L314" s="139"/>
      <c r="M314" s="139"/>
      <c r="N314" s="139"/>
      <c r="O314" s="139">
        <f t="shared" si="107"/>
        <v>1.25</v>
      </c>
      <c r="P314" s="139">
        <f t="shared" si="93"/>
        <v>6.9770000000000003</v>
      </c>
      <c r="Q314" s="143" t="s">
        <v>91</v>
      </c>
      <c r="R314" s="139">
        <v>3.82742</v>
      </c>
      <c r="S314" s="144">
        <f t="shared" si="94"/>
        <v>52.96452</v>
      </c>
      <c r="T314" s="139">
        <v>84</v>
      </c>
      <c r="U314" s="146">
        <f t="shared" ref="U314:U377" si="113">T314*0.05</f>
        <v>4.2</v>
      </c>
      <c r="V314" s="139"/>
      <c r="W314" s="139"/>
      <c r="X314" s="139">
        <f t="shared" si="95"/>
        <v>4.2</v>
      </c>
      <c r="Y314" s="139"/>
      <c r="Z314" s="139"/>
      <c r="AA314" s="140">
        <v>3.95</v>
      </c>
      <c r="AB314" s="22">
        <f t="shared" si="92"/>
        <v>1.79</v>
      </c>
      <c r="AC314" s="139"/>
      <c r="AD314" s="139"/>
      <c r="AE314" s="139">
        <f t="shared" si="96"/>
        <v>1.79</v>
      </c>
      <c r="AF314" s="140">
        <v>7</v>
      </c>
      <c r="AG314" s="140">
        <v>23</v>
      </c>
      <c r="AH314" s="140">
        <v>0</v>
      </c>
      <c r="AI314" s="139">
        <f t="shared" si="110"/>
        <v>0.60869565217391297</v>
      </c>
      <c r="AJ314" s="139">
        <v>0</v>
      </c>
      <c r="AK314" s="139">
        <v>235.5</v>
      </c>
      <c r="AL314" s="139">
        <f t="shared" si="97"/>
        <v>235.5</v>
      </c>
      <c r="AM314" s="139">
        <f t="shared" si="98"/>
        <v>2</v>
      </c>
      <c r="AN314" s="139" t="s">
        <v>1090</v>
      </c>
      <c r="AO314" s="139">
        <v>2</v>
      </c>
      <c r="AP314" s="139">
        <f t="shared" si="99"/>
        <v>4</v>
      </c>
      <c r="AQ314" s="148" t="s">
        <v>1091</v>
      </c>
      <c r="AR314" s="139">
        <v>0.2</v>
      </c>
      <c r="AS314" s="22">
        <f t="shared" si="100"/>
        <v>4.8086956521739097</v>
      </c>
      <c r="AT314" s="152" t="s">
        <v>1092</v>
      </c>
      <c r="AU314" s="139">
        <v>5.76</v>
      </c>
      <c r="AV314" s="140"/>
      <c r="AW314" s="139"/>
      <c r="AX314" s="139">
        <f t="shared" si="101"/>
        <v>5.76</v>
      </c>
      <c r="AY314" s="140" t="s">
        <v>214</v>
      </c>
      <c r="AZ314" s="139">
        <v>0.1</v>
      </c>
      <c r="BA314" s="139"/>
      <c r="BB314" s="139"/>
      <c r="BC314" s="139">
        <f t="shared" si="102"/>
        <v>5.86</v>
      </c>
      <c r="BD314" s="139"/>
      <c r="BE314" s="139"/>
      <c r="BF314" s="139"/>
      <c r="BG314" s="139"/>
      <c r="BH314" s="139">
        <f t="shared" si="103"/>
        <v>0</v>
      </c>
      <c r="BI314" s="148" t="s">
        <v>1093</v>
      </c>
      <c r="BJ314" s="148" t="s">
        <v>1093</v>
      </c>
      <c r="BK314" s="148">
        <v>2.9</v>
      </c>
      <c r="BL314" s="156" t="s">
        <v>299</v>
      </c>
      <c r="BM314" s="139">
        <v>0.4</v>
      </c>
      <c r="BN314" s="139"/>
      <c r="BO314" s="139"/>
      <c r="BP314" s="139">
        <f t="shared" si="104"/>
        <v>3.3</v>
      </c>
      <c r="BQ314" s="139">
        <f t="shared" si="105"/>
        <v>9.16</v>
      </c>
      <c r="BR314" s="139">
        <f t="shared" si="106"/>
        <v>79.900215652173898</v>
      </c>
      <c r="BS314" s="139">
        <f t="shared" si="111"/>
        <v>5</v>
      </c>
      <c r="BT314" s="139">
        <f t="shared" si="112"/>
        <v>4</v>
      </c>
      <c r="BU314" s="139">
        <f t="shared" si="108"/>
        <v>16</v>
      </c>
    </row>
    <row r="315" spans="1:73" ht="14">
      <c r="A315" s="134" t="s">
        <v>1012</v>
      </c>
      <c r="B315" s="134" t="s">
        <v>1094</v>
      </c>
      <c r="C315" s="135" t="s">
        <v>1095</v>
      </c>
      <c r="D315" s="136">
        <v>5.27</v>
      </c>
      <c r="E315" s="139" t="s">
        <v>88</v>
      </c>
      <c r="F315" s="139">
        <v>1</v>
      </c>
      <c r="G315" s="140"/>
      <c r="H315" s="139"/>
      <c r="I315" s="139"/>
      <c r="J315" s="139"/>
      <c r="K315" s="139"/>
      <c r="L315" s="139"/>
      <c r="M315" s="139"/>
      <c r="N315" s="139"/>
      <c r="O315" s="139">
        <f t="shared" si="107"/>
        <v>1</v>
      </c>
      <c r="P315" s="139">
        <f t="shared" si="93"/>
        <v>6.27</v>
      </c>
      <c r="Q315" s="143" t="s">
        <v>91</v>
      </c>
      <c r="R315" s="139">
        <v>3.0230800000000002</v>
      </c>
      <c r="S315" s="144">
        <f t="shared" si="94"/>
        <v>48.138480000000001</v>
      </c>
      <c r="T315" s="139">
        <v>81</v>
      </c>
      <c r="U315" s="146">
        <f t="shared" si="113"/>
        <v>4.05</v>
      </c>
      <c r="V315" s="139"/>
      <c r="W315" s="139"/>
      <c r="X315" s="139">
        <f t="shared" si="95"/>
        <v>4.05</v>
      </c>
      <c r="Y315" s="139"/>
      <c r="Z315" s="139"/>
      <c r="AA315" s="140">
        <v>3.2330000000000001</v>
      </c>
      <c r="AB315" s="22">
        <f t="shared" si="92"/>
        <v>1.6466000000000001</v>
      </c>
      <c r="AC315" s="139"/>
      <c r="AD315" s="139"/>
      <c r="AE315" s="139">
        <f t="shared" si="96"/>
        <v>1.6466000000000001</v>
      </c>
      <c r="AF315" s="140">
        <v>0</v>
      </c>
      <c r="AG315" s="140">
        <v>23</v>
      </c>
      <c r="AH315" s="140">
        <v>0</v>
      </c>
      <c r="AI315" s="139">
        <f t="shared" si="110"/>
        <v>0</v>
      </c>
      <c r="AJ315" s="139">
        <v>0</v>
      </c>
      <c r="AK315" s="139"/>
      <c r="AL315" s="139">
        <f t="shared" si="97"/>
        <v>0</v>
      </c>
      <c r="AM315" s="139">
        <f t="shared" si="98"/>
        <v>0</v>
      </c>
      <c r="AN315" s="139"/>
      <c r="AO315" s="139"/>
      <c r="AP315" s="139">
        <f t="shared" si="99"/>
        <v>0</v>
      </c>
      <c r="AQ315" s="139"/>
      <c r="AR315" s="139"/>
      <c r="AS315" s="22">
        <f t="shared" si="100"/>
        <v>0</v>
      </c>
      <c r="AT315" s="152"/>
      <c r="AU315" s="139"/>
      <c r="AV315" s="140" t="s">
        <v>425</v>
      </c>
      <c r="AW315" s="139">
        <v>0.8</v>
      </c>
      <c r="AX315" s="139">
        <f t="shared" si="101"/>
        <v>0.8</v>
      </c>
      <c r="AY315" s="140"/>
      <c r="AZ315" s="139"/>
      <c r="BA315" s="139"/>
      <c r="BB315" s="139"/>
      <c r="BC315" s="139">
        <f t="shared" si="102"/>
        <v>0.8</v>
      </c>
      <c r="BD315" s="139"/>
      <c r="BE315" s="139"/>
      <c r="BF315" s="139"/>
      <c r="BG315" s="139"/>
      <c r="BH315" s="139">
        <f t="shared" si="103"/>
        <v>0</v>
      </c>
      <c r="BI315" s="148"/>
      <c r="BJ315" s="148"/>
      <c r="BK315" s="148"/>
      <c r="BL315" s="156"/>
      <c r="BM315" s="139"/>
      <c r="BN315" s="139"/>
      <c r="BO315" s="139"/>
      <c r="BP315" s="139">
        <f t="shared" si="104"/>
        <v>0</v>
      </c>
      <c r="BQ315" s="139">
        <f t="shared" si="105"/>
        <v>0.8</v>
      </c>
      <c r="BR315" s="139">
        <f t="shared" si="106"/>
        <v>60.905079999999998</v>
      </c>
      <c r="BS315" s="139">
        <f t="shared" si="111"/>
        <v>24</v>
      </c>
      <c r="BT315" s="139">
        <f t="shared" si="112"/>
        <v>22</v>
      </c>
      <c r="BU315" s="139">
        <f t="shared" si="108"/>
        <v>198</v>
      </c>
    </row>
    <row r="316" spans="1:73" ht="14">
      <c r="A316" s="134" t="s">
        <v>1012</v>
      </c>
      <c r="B316" s="134" t="s">
        <v>1096</v>
      </c>
      <c r="C316" s="135" t="s">
        <v>1097</v>
      </c>
      <c r="D316" s="136">
        <v>5.4710000000000001</v>
      </c>
      <c r="E316" s="139" t="s">
        <v>88</v>
      </c>
      <c r="F316" s="139">
        <v>1</v>
      </c>
      <c r="G316" s="140"/>
      <c r="H316" s="139"/>
      <c r="I316" s="139"/>
      <c r="J316" s="139"/>
      <c r="K316" s="139"/>
      <c r="L316" s="139"/>
      <c r="M316" s="139"/>
      <c r="N316" s="139"/>
      <c r="O316" s="139">
        <f t="shared" si="107"/>
        <v>1</v>
      </c>
      <c r="P316" s="139">
        <f t="shared" si="93"/>
        <v>6.4710000000000001</v>
      </c>
      <c r="Q316" s="143" t="s">
        <v>91</v>
      </c>
      <c r="R316" s="139">
        <v>3.5279400000000001</v>
      </c>
      <c r="S316" s="144">
        <f t="shared" si="94"/>
        <v>51.167639999999999</v>
      </c>
      <c r="T316" s="139">
        <v>72.5</v>
      </c>
      <c r="U316" s="146">
        <f t="shared" si="113"/>
        <v>3.625</v>
      </c>
      <c r="V316" s="139"/>
      <c r="W316" s="139"/>
      <c r="X316" s="139">
        <f t="shared" si="95"/>
        <v>3.625</v>
      </c>
      <c r="Y316" s="139"/>
      <c r="Z316" s="139"/>
      <c r="AA316" s="140">
        <v>3.9</v>
      </c>
      <c r="AB316" s="22">
        <f t="shared" si="92"/>
        <v>1.78</v>
      </c>
      <c r="AC316" s="139"/>
      <c r="AD316" s="139"/>
      <c r="AE316" s="139">
        <f t="shared" si="96"/>
        <v>1.78</v>
      </c>
      <c r="AF316" s="140">
        <v>13</v>
      </c>
      <c r="AG316" s="140">
        <v>23</v>
      </c>
      <c r="AH316" s="140">
        <v>0</v>
      </c>
      <c r="AI316" s="139">
        <f t="shared" si="110"/>
        <v>1.1304347826087</v>
      </c>
      <c r="AJ316" s="139">
        <v>0</v>
      </c>
      <c r="AK316" s="139"/>
      <c r="AL316" s="139">
        <f t="shared" si="97"/>
        <v>0</v>
      </c>
      <c r="AM316" s="139">
        <f t="shared" si="98"/>
        <v>0</v>
      </c>
      <c r="AN316" s="139"/>
      <c r="AO316" s="139"/>
      <c r="AP316" s="139">
        <f t="shared" si="99"/>
        <v>0</v>
      </c>
      <c r="AQ316" s="139"/>
      <c r="AR316" s="150">
        <v>0</v>
      </c>
      <c r="AS316" s="22">
        <f t="shared" si="100"/>
        <v>1.1304347826087</v>
      </c>
      <c r="AT316" s="152" t="s">
        <v>1098</v>
      </c>
      <c r="AU316" s="139">
        <v>6</v>
      </c>
      <c r="AV316" s="140"/>
      <c r="AW316" s="139"/>
      <c r="AX316" s="139">
        <f t="shared" si="101"/>
        <v>6</v>
      </c>
      <c r="AY316" s="140"/>
      <c r="AZ316" s="139"/>
      <c r="BA316" s="139"/>
      <c r="BB316" s="139"/>
      <c r="BC316" s="139">
        <f t="shared" si="102"/>
        <v>6</v>
      </c>
      <c r="BD316" s="139"/>
      <c r="BE316" s="139"/>
      <c r="BF316" s="139"/>
      <c r="BG316" s="139"/>
      <c r="BH316" s="139">
        <f t="shared" si="103"/>
        <v>0</v>
      </c>
      <c r="BI316" s="148"/>
      <c r="BJ316" s="148"/>
      <c r="BK316" s="148"/>
      <c r="BL316" s="156"/>
      <c r="BM316" s="139"/>
      <c r="BN316" s="139"/>
      <c r="BO316" s="139"/>
      <c r="BP316" s="139">
        <f t="shared" si="104"/>
        <v>0</v>
      </c>
      <c r="BQ316" s="139">
        <f t="shared" si="105"/>
        <v>6</v>
      </c>
      <c r="BR316" s="139">
        <f t="shared" si="106"/>
        <v>70.174074782608699</v>
      </c>
      <c r="BS316" s="139">
        <f t="shared" si="111"/>
        <v>9</v>
      </c>
      <c r="BT316" s="139">
        <f t="shared" si="112"/>
        <v>11</v>
      </c>
      <c r="BU316" s="139">
        <f t="shared" si="108"/>
        <v>66</v>
      </c>
    </row>
    <row r="317" spans="1:73" ht="14">
      <c r="A317" s="134" t="s">
        <v>1012</v>
      </c>
      <c r="B317" s="134" t="s">
        <v>1099</v>
      </c>
      <c r="C317" s="135" t="s">
        <v>1100</v>
      </c>
      <c r="D317" s="136">
        <v>5.54</v>
      </c>
      <c r="E317" s="139" t="s">
        <v>88</v>
      </c>
      <c r="F317" s="139">
        <v>1</v>
      </c>
      <c r="G317" s="140"/>
      <c r="H317" s="139"/>
      <c r="I317" s="139" t="s">
        <v>140</v>
      </c>
      <c r="J317" s="139">
        <v>0.2</v>
      </c>
      <c r="K317" s="139"/>
      <c r="L317" s="139"/>
      <c r="M317" s="139"/>
      <c r="N317" s="139"/>
      <c r="O317" s="139">
        <f t="shared" si="107"/>
        <v>1.2</v>
      </c>
      <c r="P317" s="139">
        <f t="shared" si="93"/>
        <v>6.74</v>
      </c>
      <c r="Q317" s="143" t="s">
        <v>91</v>
      </c>
      <c r="R317" s="139">
        <v>3.2548400000000002</v>
      </c>
      <c r="S317" s="144">
        <f t="shared" si="94"/>
        <v>49.529040000000002</v>
      </c>
      <c r="T317" s="139">
        <v>84</v>
      </c>
      <c r="U317" s="146">
        <f t="shared" si="113"/>
        <v>4.2</v>
      </c>
      <c r="V317" s="149"/>
      <c r="W317" s="139"/>
      <c r="X317" s="139">
        <f t="shared" si="95"/>
        <v>4.2</v>
      </c>
      <c r="Y317" s="139"/>
      <c r="Z317" s="139"/>
      <c r="AA317" s="140">
        <v>3.55</v>
      </c>
      <c r="AB317" s="22">
        <f t="shared" si="92"/>
        <v>1.71</v>
      </c>
      <c r="AC317" s="139"/>
      <c r="AD317" s="139"/>
      <c r="AE317" s="139">
        <f t="shared" si="96"/>
        <v>1.71</v>
      </c>
      <c r="AF317" s="140">
        <v>11</v>
      </c>
      <c r="AG317" s="140">
        <v>22</v>
      </c>
      <c r="AH317" s="140">
        <v>0</v>
      </c>
      <c r="AI317" s="139">
        <f t="shared" si="110"/>
        <v>1</v>
      </c>
      <c r="AJ317" s="139">
        <v>0</v>
      </c>
      <c r="AK317" s="139">
        <v>63</v>
      </c>
      <c r="AL317" s="139">
        <f t="shared" si="97"/>
        <v>63</v>
      </c>
      <c r="AM317" s="139">
        <f t="shared" si="98"/>
        <v>1.26</v>
      </c>
      <c r="AN317" s="139"/>
      <c r="AO317" s="139"/>
      <c r="AP317" s="139">
        <f t="shared" si="99"/>
        <v>1.26</v>
      </c>
      <c r="AQ317" s="139" t="s">
        <v>1101</v>
      </c>
      <c r="AR317" s="139"/>
      <c r="AS317" s="22">
        <f t="shared" si="100"/>
        <v>2.2599999999999998</v>
      </c>
      <c r="AT317" s="152"/>
      <c r="AU317" s="139"/>
      <c r="AV317" s="140"/>
      <c r="AW317" s="139"/>
      <c r="AX317" s="139">
        <f t="shared" si="101"/>
        <v>0</v>
      </c>
      <c r="AY317" s="140"/>
      <c r="AZ317" s="139"/>
      <c r="BA317" s="139"/>
      <c r="BB317" s="139"/>
      <c r="BC317" s="139">
        <f t="shared" si="102"/>
        <v>0</v>
      </c>
      <c r="BD317" s="139"/>
      <c r="BE317" s="139"/>
      <c r="BF317" s="139"/>
      <c r="BG317" s="139"/>
      <c r="BH317" s="139">
        <f t="shared" si="103"/>
        <v>0</v>
      </c>
      <c r="BI317" s="148" t="s">
        <v>426</v>
      </c>
      <c r="BJ317" s="148" t="s">
        <v>426</v>
      </c>
      <c r="BK317" s="148">
        <v>1</v>
      </c>
      <c r="BL317" s="156"/>
      <c r="BM317" s="139"/>
      <c r="BN317" s="139"/>
      <c r="BO317" s="139"/>
      <c r="BP317" s="139">
        <f t="shared" si="104"/>
        <v>1</v>
      </c>
      <c r="BQ317" s="139">
        <f t="shared" si="105"/>
        <v>1</v>
      </c>
      <c r="BR317" s="139">
        <f t="shared" si="106"/>
        <v>65.439040000000006</v>
      </c>
      <c r="BS317" s="139">
        <f t="shared" si="111"/>
        <v>16</v>
      </c>
      <c r="BT317" s="139">
        <f t="shared" si="112"/>
        <v>17</v>
      </c>
      <c r="BU317" s="139">
        <f t="shared" si="108"/>
        <v>121</v>
      </c>
    </row>
    <row r="318" spans="1:73" ht="14">
      <c r="A318" s="134" t="s">
        <v>1012</v>
      </c>
      <c r="B318" s="134" t="s">
        <v>1102</v>
      </c>
      <c r="C318" s="135" t="s">
        <v>1103</v>
      </c>
      <c r="D318" s="136">
        <v>5.47</v>
      </c>
      <c r="E318" s="139" t="s">
        <v>88</v>
      </c>
      <c r="F318" s="139">
        <v>1</v>
      </c>
      <c r="G318" s="140"/>
      <c r="H318" s="139"/>
      <c r="I318" s="139"/>
      <c r="J318" s="139"/>
      <c r="K318" s="139"/>
      <c r="L318" s="139"/>
      <c r="M318" s="139"/>
      <c r="N318" s="139"/>
      <c r="O318" s="139">
        <f t="shared" si="107"/>
        <v>1</v>
      </c>
      <c r="P318" s="139">
        <f t="shared" si="93"/>
        <v>6.47</v>
      </c>
      <c r="Q318" s="143" t="s">
        <v>91</v>
      </c>
      <c r="R318" s="139">
        <v>3.2152799999999999</v>
      </c>
      <c r="S318" s="144">
        <f t="shared" si="94"/>
        <v>49.291679999999999</v>
      </c>
      <c r="T318" s="139">
        <v>76.5</v>
      </c>
      <c r="U318" s="146">
        <f t="shared" si="113"/>
        <v>3.8250000000000002</v>
      </c>
      <c r="V318" s="139" t="s">
        <v>1104</v>
      </c>
      <c r="W318" s="139">
        <v>0.15</v>
      </c>
      <c r="X318" s="139">
        <f t="shared" si="95"/>
        <v>3.9750000000000001</v>
      </c>
      <c r="Y318" s="139"/>
      <c r="Z318" s="139"/>
      <c r="AA318" s="140">
        <v>3.2</v>
      </c>
      <c r="AB318" s="22">
        <f t="shared" si="92"/>
        <v>1.64</v>
      </c>
      <c r="AC318" s="139"/>
      <c r="AD318" s="139"/>
      <c r="AE318" s="139">
        <f t="shared" si="96"/>
        <v>1.64</v>
      </c>
      <c r="AF318" s="140">
        <v>2</v>
      </c>
      <c r="AG318" s="140">
        <v>23</v>
      </c>
      <c r="AH318" s="140">
        <v>0</v>
      </c>
      <c r="AI318" s="139">
        <f t="shared" si="110"/>
        <v>0.173913043478261</v>
      </c>
      <c r="AJ318" s="139">
        <v>0</v>
      </c>
      <c r="AK318" s="139"/>
      <c r="AL318" s="139">
        <f t="shared" si="97"/>
        <v>0</v>
      </c>
      <c r="AM318" s="139">
        <f t="shared" si="98"/>
        <v>0</v>
      </c>
      <c r="AN318" s="139"/>
      <c r="AO318" s="139"/>
      <c r="AP318" s="139">
        <f t="shared" si="99"/>
        <v>0</v>
      </c>
      <c r="AQ318" s="139"/>
      <c r="AR318" s="139"/>
      <c r="AS318" s="22">
        <f t="shared" si="100"/>
        <v>0.173913043478261</v>
      </c>
      <c r="AT318" s="152" t="s">
        <v>1105</v>
      </c>
      <c r="AU318" s="139">
        <v>0</v>
      </c>
      <c r="AV318" s="140"/>
      <c r="AW318" s="139"/>
      <c r="AX318" s="139">
        <f t="shared" si="101"/>
        <v>0</v>
      </c>
      <c r="AY318" s="140"/>
      <c r="AZ318" s="139"/>
      <c r="BA318" s="139" t="s">
        <v>1106</v>
      </c>
      <c r="BB318" s="139">
        <v>2</v>
      </c>
      <c r="BC318" s="139">
        <f t="shared" si="102"/>
        <v>2</v>
      </c>
      <c r="BD318" s="139"/>
      <c r="BE318" s="139"/>
      <c r="BF318" s="139"/>
      <c r="BG318" s="139"/>
      <c r="BH318" s="139">
        <f t="shared" si="103"/>
        <v>0</v>
      </c>
      <c r="BI318" s="148"/>
      <c r="BJ318" s="148"/>
      <c r="BK318" s="148"/>
      <c r="BL318" s="156"/>
      <c r="BM318" s="139"/>
      <c r="BN318" s="139"/>
      <c r="BO318" s="139"/>
      <c r="BP318" s="139">
        <f t="shared" si="104"/>
        <v>0</v>
      </c>
      <c r="BQ318" s="139">
        <f t="shared" si="105"/>
        <v>2</v>
      </c>
      <c r="BR318" s="139">
        <f t="shared" si="106"/>
        <v>63.550593043478301</v>
      </c>
      <c r="BS318" s="139">
        <f t="shared" si="111"/>
        <v>17</v>
      </c>
      <c r="BT318" s="139">
        <f t="shared" si="112"/>
        <v>18</v>
      </c>
      <c r="BU318" s="139">
        <f t="shared" si="108"/>
        <v>138</v>
      </c>
    </row>
    <row r="319" spans="1:73" ht="14">
      <c r="A319" s="134" t="s">
        <v>1012</v>
      </c>
      <c r="B319" s="134" t="s">
        <v>1107</v>
      </c>
      <c r="C319" s="135" t="s">
        <v>1108</v>
      </c>
      <c r="D319" s="136">
        <v>5.452</v>
      </c>
      <c r="E319" s="139" t="s">
        <v>88</v>
      </c>
      <c r="F319" s="139">
        <v>1</v>
      </c>
      <c r="G319" s="140"/>
      <c r="H319" s="139"/>
      <c r="I319" s="139"/>
      <c r="J319" s="139"/>
      <c r="K319" s="139"/>
      <c r="L319" s="139"/>
      <c r="M319" s="139"/>
      <c r="N319" s="139"/>
      <c r="O319" s="139">
        <f t="shared" si="107"/>
        <v>1</v>
      </c>
      <c r="P319" s="139">
        <f t="shared" si="93"/>
        <v>6.452</v>
      </c>
      <c r="Q319" s="143" t="s">
        <v>91</v>
      </c>
      <c r="R319" s="139">
        <v>3.0404499999999999</v>
      </c>
      <c r="S319" s="144">
        <f t="shared" si="94"/>
        <v>48.242699999999999</v>
      </c>
      <c r="T319" s="139">
        <v>75.5</v>
      </c>
      <c r="U319" s="146">
        <f t="shared" si="113"/>
        <v>3.7749999999999999</v>
      </c>
      <c r="V319" s="139"/>
      <c r="W319" s="139"/>
      <c r="X319" s="139">
        <f t="shared" si="95"/>
        <v>3.7749999999999999</v>
      </c>
      <c r="Y319" s="139"/>
      <c r="Z319" s="139"/>
      <c r="AA319" s="140">
        <v>0</v>
      </c>
      <c r="AB319" s="22">
        <f t="shared" si="92"/>
        <v>1</v>
      </c>
      <c r="AC319" s="139"/>
      <c r="AD319" s="139"/>
      <c r="AE319" s="139">
        <f t="shared" si="96"/>
        <v>1</v>
      </c>
      <c r="AF319" s="140">
        <v>4</v>
      </c>
      <c r="AG319" s="140">
        <v>22</v>
      </c>
      <c r="AH319" s="140">
        <v>0</v>
      </c>
      <c r="AI319" s="139">
        <f t="shared" si="110"/>
        <v>0.36363636363636398</v>
      </c>
      <c r="AJ319" s="139">
        <v>0</v>
      </c>
      <c r="AK319" s="139"/>
      <c r="AL319" s="139">
        <f t="shared" si="97"/>
        <v>0</v>
      </c>
      <c r="AM319" s="139">
        <f t="shared" si="98"/>
        <v>0</v>
      </c>
      <c r="AN319" s="139"/>
      <c r="AO319" s="139"/>
      <c r="AP319" s="139">
        <f t="shared" si="99"/>
        <v>0</v>
      </c>
      <c r="AQ319" s="139"/>
      <c r="AR319" s="139"/>
      <c r="AS319" s="22">
        <f t="shared" si="100"/>
        <v>0.36363636363636398</v>
      </c>
      <c r="AT319" s="152"/>
      <c r="AU319" s="139"/>
      <c r="AV319" s="140"/>
      <c r="AW319" s="139"/>
      <c r="AX319" s="139">
        <f t="shared" si="101"/>
        <v>0</v>
      </c>
      <c r="AY319" s="140"/>
      <c r="AZ319" s="139"/>
      <c r="BA319" s="139"/>
      <c r="BB319" s="139"/>
      <c r="BC319" s="139">
        <f t="shared" si="102"/>
        <v>0</v>
      </c>
      <c r="BD319" s="139"/>
      <c r="BE319" s="139"/>
      <c r="BF319" s="139"/>
      <c r="BG319" s="139"/>
      <c r="BH319" s="139">
        <f t="shared" si="103"/>
        <v>0</v>
      </c>
      <c r="BI319" s="148"/>
      <c r="BJ319" s="148"/>
      <c r="BK319" s="148"/>
      <c r="BL319" s="156"/>
      <c r="BM319" s="139"/>
      <c r="BN319" s="139"/>
      <c r="BO319" s="139"/>
      <c r="BP319" s="139">
        <f t="shared" si="104"/>
        <v>0</v>
      </c>
      <c r="BQ319" s="139">
        <f t="shared" si="105"/>
        <v>0</v>
      </c>
      <c r="BR319" s="139">
        <f t="shared" si="106"/>
        <v>59.833336363636398</v>
      </c>
      <c r="BS319" s="139">
        <f t="shared" si="111"/>
        <v>22</v>
      </c>
      <c r="BT319" s="139">
        <f t="shared" si="112"/>
        <v>26</v>
      </c>
      <c r="BU319" s="139">
        <f t="shared" si="108"/>
        <v>221</v>
      </c>
    </row>
    <row r="320" spans="1:73" ht="14">
      <c r="A320" s="134" t="s">
        <v>1012</v>
      </c>
      <c r="B320" s="134" t="s">
        <v>1109</v>
      </c>
      <c r="C320" s="135" t="s">
        <v>1110</v>
      </c>
      <c r="D320" s="136">
        <v>5.4420000000000002</v>
      </c>
      <c r="E320" s="139" t="s">
        <v>88</v>
      </c>
      <c r="F320" s="139">
        <v>1</v>
      </c>
      <c r="G320" s="140"/>
      <c r="H320" s="139"/>
      <c r="I320" s="139"/>
      <c r="J320" s="139"/>
      <c r="K320" s="139"/>
      <c r="L320" s="139"/>
      <c r="M320" s="139"/>
      <c r="N320" s="139"/>
      <c r="O320" s="139">
        <f t="shared" si="107"/>
        <v>1</v>
      </c>
      <c r="P320" s="139">
        <f t="shared" si="93"/>
        <v>6.4420000000000002</v>
      </c>
      <c r="Q320" s="143" t="s">
        <v>91</v>
      </c>
      <c r="R320" s="139">
        <v>3.0770499999999998</v>
      </c>
      <c r="S320" s="144">
        <f t="shared" si="94"/>
        <v>48.462299999999999</v>
      </c>
      <c r="T320" s="139">
        <v>74.5</v>
      </c>
      <c r="U320" s="146">
        <f t="shared" si="113"/>
        <v>3.7250000000000001</v>
      </c>
      <c r="V320" s="139"/>
      <c r="W320" s="139"/>
      <c r="X320" s="139">
        <f t="shared" si="95"/>
        <v>3.7250000000000001</v>
      </c>
      <c r="Y320" s="139"/>
      <c r="Z320" s="139"/>
      <c r="AA320" s="140">
        <v>1.5</v>
      </c>
      <c r="AB320" s="22">
        <f t="shared" si="92"/>
        <v>1.3</v>
      </c>
      <c r="AC320" s="139"/>
      <c r="AD320" s="139"/>
      <c r="AE320" s="139">
        <f t="shared" si="96"/>
        <v>1.3</v>
      </c>
      <c r="AF320" s="140">
        <v>4</v>
      </c>
      <c r="AG320" s="140">
        <v>23</v>
      </c>
      <c r="AH320" s="140">
        <v>0</v>
      </c>
      <c r="AI320" s="139">
        <f t="shared" si="110"/>
        <v>0.34782608695652201</v>
      </c>
      <c r="AJ320" s="139">
        <v>0</v>
      </c>
      <c r="AK320" s="139"/>
      <c r="AL320" s="139">
        <f t="shared" si="97"/>
        <v>0</v>
      </c>
      <c r="AM320" s="139">
        <f t="shared" si="98"/>
        <v>0</v>
      </c>
      <c r="AP320" s="139">
        <f t="shared" si="99"/>
        <v>0</v>
      </c>
      <c r="AQ320" s="139"/>
      <c r="AR320" s="139"/>
      <c r="AS320" s="22">
        <f t="shared" si="100"/>
        <v>0.34782608695652201</v>
      </c>
      <c r="AT320" s="152"/>
      <c r="AU320" s="139"/>
      <c r="AV320" s="140"/>
      <c r="AW320" s="139"/>
      <c r="AX320" s="139">
        <f t="shared" si="101"/>
        <v>0</v>
      </c>
      <c r="AY320" s="140"/>
      <c r="AZ320" s="139"/>
      <c r="BA320" s="139"/>
      <c r="BB320" s="139"/>
      <c r="BC320" s="139">
        <f t="shared" si="102"/>
        <v>0</v>
      </c>
      <c r="BD320" s="139"/>
      <c r="BE320" s="139"/>
      <c r="BF320" s="139"/>
      <c r="BG320" s="139"/>
      <c r="BH320" s="139">
        <f t="shared" si="103"/>
        <v>0</v>
      </c>
      <c r="BI320" s="148"/>
      <c r="BJ320" s="148"/>
      <c r="BK320" s="148"/>
      <c r="BL320" s="156"/>
      <c r="BM320" s="139"/>
      <c r="BN320" s="139"/>
      <c r="BO320" s="139"/>
      <c r="BP320" s="139">
        <f t="shared" si="104"/>
        <v>0</v>
      </c>
      <c r="BQ320" s="139">
        <f t="shared" si="105"/>
        <v>0</v>
      </c>
      <c r="BR320" s="139">
        <f t="shared" si="106"/>
        <v>60.2771260869565</v>
      </c>
      <c r="BS320" s="139">
        <f t="shared" si="111"/>
        <v>20</v>
      </c>
      <c r="BT320" s="139">
        <f t="shared" si="112"/>
        <v>24</v>
      </c>
      <c r="BU320" s="139">
        <f t="shared" si="108"/>
        <v>206</v>
      </c>
    </row>
    <row r="321" spans="1:73" ht="14">
      <c r="A321" s="134" t="s">
        <v>1012</v>
      </c>
      <c r="B321" s="134" t="s">
        <v>1111</v>
      </c>
      <c r="C321" s="135" t="s">
        <v>1112</v>
      </c>
      <c r="D321" s="136">
        <v>5.5309999999999997</v>
      </c>
      <c r="E321" s="139" t="s">
        <v>88</v>
      </c>
      <c r="F321" s="139">
        <v>1</v>
      </c>
      <c r="G321" s="140"/>
      <c r="H321" s="139"/>
      <c r="I321" s="139"/>
      <c r="J321" s="139"/>
      <c r="K321" s="139"/>
      <c r="L321" s="139"/>
      <c r="M321" s="139"/>
      <c r="N321" s="139"/>
      <c r="O321" s="139">
        <f t="shared" si="107"/>
        <v>1</v>
      </c>
      <c r="P321" s="139">
        <f t="shared" si="93"/>
        <v>6.5309999999999997</v>
      </c>
      <c r="Q321" s="143" t="s">
        <v>91</v>
      </c>
      <c r="R321" s="139">
        <v>3.3245900000000002</v>
      </c>
      <c r="S321" s="144">
        <f t="shared" si="94"/>
        <v>49.947539999999996</v>
      </c>
      <c r="T321" s="139">
        <v>85</v>
      </c>
      <c r="U321" s="146">
        <f t="shared" si="113"/>
        <v>4.25</v>
      </c>
      <c r="V321" s="139"/>
      <c r="W321" s="139"/>
      <c r="X321" s="139">
        <f t="shared" si="95"/>
        <v>4.25</v>
      </c>
      <c r="Y321" s="139"/>
      <c r="Z321" s="139"/>
      <c r="AA321" s="140">
        <v>2.5</v>
      </c>
      <c r="AB321" s="22">
        <f t="shared" si="92"/>
        <v>1.5</v>
      </c>
      <c r="AC321" s="139"/>
      <c r="AD321" s="139"/>
      <c r="AE321" s="139">
        <f t="shared" si="96"/>
        <v>1.5</v>
      </c>
      <c r="AF321" s="140">
        <v>6</v>
      </c>
      <c r="AG321" s="140">
        <v>23</v>
      </c>
      <c r="AH321" s="140">
        <v>0</v>
      </c>
      <c r="AI321" s="139">
        <f t="shared" si="110"/>
        <v>0.52173913043478304</v>
      </c>
      <c r="AJ321" s="139">
        <v>0</v>
      </c>
      <c r="AK321" s="139">
        <v>185.5</v>
      </c>
      <c r="AL321" s="139">
        <f t="shared" si="97"/>
        <v>185.5</v>
      </c>
      <c r="AM321" s="139">
        <f t="shared" si="98"/>
        <v>2</v>
      </c>
      <c r="AN321" s="139" t="s">
        <v>1113</v>
      </c>
      <c r="AO321" s="139">
        <v>1.75</v>
      </c>
      <c r="AP321" s="139">
        <f t="shared" si="99"/>
        <v>3.75</v>
      </c>
      <c r="AQ321" s="139"/>
      <c r="AR321" s="139"/>
      <c r="AS321" s="22">
        <f t="shared" si="100"/>
        <v>4.2717391304347796</v>
      </c>
      <c r="AT321" s="152" t="s">
        <v>1098</v>
      </c>
      <c r="AU321" s="139">
        <v>6</v>
      </c>
      <c r="AV321" s="140"/>
      <c r="AW321" s="139"/>
      <c r="AX321" s="139">
        <f t="shared" si="101"/>
        <v>6</v>
      </c>
      <c r="AY321" s="140"/>
      <c r="AZ321" s="139"/>
      <c r="BA321" s="139"/>
      <c r="BB321" s="139"/>
      <c r="BC321" s="139">
        <f t="shared" si="102"/>
        <v>6</v>
      </c>
      <c r="BD321" s="139"/>
      <c r="BE321" s="139"/>
      <c r="BF321" s="139"/>
      <c r="BG321" s="139"/>
      <c r="BH321" s="139">
        <f t="shared" si="103"/>
        <v>0</v>
      </c>
      <c r="BI321" s="148"/>
      <c r="BJ321" s="148"/>
      <c r="BK321" s="148"/>
      <c r="BL321" s="156"/>
      <c r="BM321" s="139"/>
      <c r="BN321" s="139"/>
      <c r="BO321" s="139"/>
      <c r="BP321" s="139">
        <f t="shared" si="104"/>
        <v>0</v>
      </c>
      <c r="BQ321" s="139">
        <f t="shared" si="105"/>
        <v>6</v>
      </c>
      <c r="BR321" s="139">
        <f t="shared" si="106"/>
        <v>72.500279130434805</v>
      </c>
      <c r="BS321" s="139">
        <f t="shared" si="111"/>
        <v>13</v>
      </c>
      <c r="BT321" s="139">
        <f t="shared" si="112"/>
        <v>9</v>
      </c>
      <c r="BU321" s="139">
        <f t="shared" si="108"/>
        <v>50</v>
      </c>
    </row>
    <row r="322" spans="1:73" ht="14">
      <c r="A322" s="134" t="s">
        <v>1012</v>
      </c>
      <c r="B322" s="134" t="s">
        <v>1114</v>
      </c>
      <c r="C322" s="135" t="s">
        <v>1115</v>
      </c>
      <c r="D322" s="136">
        <v>5.5359999999999996</v>
      </c>
      <c r="E322" s="139" t="s">
        <v>88</v>
      </c>
      <c r="F322" s="139">
        <v>1</v>
      </c>
      <c r="G322" s="140"/>
      <c r="H322" s="139"/>
      <c r="I322" s="139"/>
      <c r="J322" s="139"/>
      <c r="K322" s="139"/>
      <c r="L322" s="139"/>
      <c r="M322" s="139"/>
      <c r="N322" s="139"/>
      <c r="O322" s="139">
        <f t="shared" si="107"/>
        <v>1</v>
      </c>
      <c r="P322" s="139">
        <f t="shared" si="93"/>
        <v>6.5359999999999996</v>
      </c>
      <c r="Q322" s="143" t="s">
        <v>91</v>
      </c>
      <c r="R322" s="139">
        <v>2.8637899999999998</v>
      </c>
      <c r="S322" s="144">
        <f t="shared" si="94"/>
        <v>47.182740000000003</v>
      </c>
      <c r="T322" s="139">
        <v>65</v>
      </c>
      <c r="U322" s="146">
        <f t="shared" si="113"/>
        <v>3.25</v>
      </c>
      <c r="V322" s="139"/>
      <c r="W322" s="139"/>
      <c r="X322" s="139">
        <f t="shared" si="95"/>
        <v>3.25</v>
      </c>
      <c r="Y322" s="139"/>
      <c r="Z322" s="139"/>
      <c r="AA322" s="140">
        <v>3.5</v>
      </c>
      <c r="AB322" s="22">
        <f t="shared" si="92"/>
        <v>1.7</v>
      </c>
      <c r="AC322" s="139"/>
      <c r="AD322" s="139"/>
      <c r="AE322" s="139">
        <f t="shared" si="96"/>
        <v>1.7</v>
      </c>
      <c r="AF322" s="140">
        <v>12</v>
      </c>
      <c r="AG322" s="140">
        <v>23</v>
      </c>
      <c r="AH322" s="140">
        <v>0</v>
      </c>
      <c r="AI322" s="139">
        <f t="shared" si="110"/>
        <v>1.0434782608695701</v>
      </c>
      <c r="AJ322" s="139">
        <v>0</v>
      </c>
      <c r="AK322" s="139"/>
      <c r="AL322" s="139">
        <f t="shared" si="97"/>
        <v>0</v>
      </c>
      <c r="AM322" s="139">
        <f t="shared" si="98"/>
        <v>0</v>
      </c>
      <c r="AN322" s="139"/>
      <c r="AO322" s="139"/>
      <c r="AP322" s="139">
        <f t="shared" si="99"/>
        <v>0</v>
      </c>
      <c r="AQ322" s="180" t="s">
        <v>206</v>
      </c>
      <c r="AR322" s="180">
        <v>0.3</v>
      </c>
      <c r="AS322" s="22">
        <f t="shared" si="100"/>
        <v>1.3434782608695699</v>
      </c>
      <c r="AT322" s="152" t="s">
        <v>1116</v>
      </c>
      <c r="AU322" s="152">
        <v>6</v>
      </c>
      <c r="AV322" s="140"/>
      <c r="AW322" s="185"/>
      <c r="AX322" s="139">
        <f t="shared" si="101"/>
        <v>6</v>
      </c>
      <c r="AY322" s="140"/>
      <c r="AZ322" s="139"/>
      <c r="BA322" s="139"/>
      <c r="BB322" s="139"/>
      <c r="BC322" s="139">
        <f t="shared" si="102"/>
        <v>6</v>
      </c>
      <c r="BD322" s="139"/>
      <c r="BE322" s="139"/>
      <c r="BF322" s="139"/>
      <c r="BG322" s="139"/>
      <c r="BH322" s="139">
        <f t="shared" si="103"/>
        <v>0</v>
      </c>
      <c r="BI322" s="148" t="s">
        <v>130</v>
      </c>
      <c r="BJ322" s="148" t="s">
        <v>130</v>
      </c>
      <c r="BK322" s="148">
        <v>1</v>
      </c>
      <c r="BL322" s="156"/>
      <c r="BM322" s="139"/>
      <c r="BN322" s="139"/>
      <c r="BO322" s="139"/>
      <c r="BP322" s="139">
        <f t="shared" si="104"/>
        <v>1</v>
      </c>
      <c r="BQ322" s="139">
        <f t="shared" si="105"/>
        <v>7</v>
      </c>
      <c r="BR322" s="139">
        <f t="shared" si="106"/>
        <v>67.012218260869602</v>
      </c>
      <c r="BS322" s="139">
        <f t="shared" si="111"/>
        <v>27</v>
      </c>
      <c r="BT322" s="139">
        <f t="shared" si="112"/>
        <v>15</v>
      </c>
      <c r="BU322" s="139">
        <f t="shared" si="108"/>
        <v>104</v>
      </c>
    </row>
    <row r="323" spans="1:73" ht="14">
      <c r="A323" s="134" t="s">
        <v>1012</v>
      </c>
      <c r="B323" s="134" t="s">
        <v>1117</v>
      </c>
      <c r="C323" s="135" t="s">
        <v>1118</v>
      </c>
      <c r="D323" s="136">
        <v>5.6219999999999999</v>
      </c>
      <c r="E323" s="139" t="s">
        <v>88</v>
      </c>
      <c r="F323" s="139">
        <v>1</v>
      </c>
      <c r="G323" s="140"/>
      <c r="H323" s="139"/>
      <c r="I323" s="139"/>
      <c r="J323" s="139"/>
      <c r="K323" s="139"/>
      <c r="L323" s="139"/>
      <c r="M323" s="139"/>
      <c r="N323" s="139"/>
      <c r="O323" s="139">
        <f t="shared" si="107"/>
        <v>1</v>
      </c>
      <c r="P323" s="139">
        <f t="shared" si="93"/>
        <v>6.6219999999999999</v>
      </c>
      <c r="Q323" s="143" t="s">
        <v>91</v>
      </c>
      <c r="R323" s="139">
        <v>3.28226</v>
      </c>
      <c r="S323" s="144">
        <f t="shared" si="94"/>
        <v>49.693559999999998</v>
      </c>
      <c r="T323" s="139">
        <v>64</v>
      </c>
      <c r="U323" s="146">
        <f t="shared" si="113"/>
        <v>3.2</v>
      </c>
      <c r="V323" s="139"/>
      <c r="W323" s="139"/>
      <c r="X323" s="139">
        <f t="shared" si="95"/>
        <v>3.2</v>
      </c>
      <c r="Y323" s="139"/>
      <c r="Z323" s="139"/>
      <c r="AA323" s="140">
        <v>4.5</v>
      </c>
      <c r="AB323" s="22">
        <f t="shared" ref="AB323:AB386" si="114">2*(AA323*10+50)/100</f>
        <v>1.9</v>
      </c>
      <c r="AC323" s="139"/>
      <c r="AD323" s="139"/>
      <c r="AE323" s="139">
        <f t="shared" si="96"/>
        <v>1.9</v>
      </c>
      <c r="AF323" s="140">
        <v>12</v>
      </c>
      <c r="AG323" s="140">
        <v>23</v>
      </c>
      <c r="AH323" s="140">
        <v>0</v>
      </c>
      <c r="AI323" s="139">
        <f t="shared" si="110"/>
        <v>1.0434782608695701</v>
      </c>
      <c r="AJ323" s="139">
        <v>0</v>
      </c>
      <c r="AK323" s="139">
        <v>265.5</v>
      </c>
      <c r="AL323" s="139">
        <f t="shared" si="97"/>
        <v>265.5</v>
      </c>
      <c r="AM323" s="139">
        <f t="shared" si="98"/>
        <v>2</v>
      </c>
      <c r="AN323" s="139" t="s">
        <v>1119</v>
      </c>
      <c r="AO323" s="139">
        <v>1.25</v>
      </c>
      <c r="AP323" s="139">
        <f t="shared" si="99"/>
        <v>3.25</v>
      </c>
      <c r="AQ323" s="139"/>
      <c r="AR323" s="139"/>
      <c r="AS323" s="22">
        <f t="shared" si="100"/>
        <v>4.2934782608695699</v>
      </c>
      <c r="AT323" s="152"/>
      <c r="AU323" s="139"/>
      <c r="AV323" s="140"/>
      <c r="AW323" s="139"/>
      <c r="AX323" s="139">
        <f t="shared" si="101"/>
        <v>0</v>
      </c>
      <c r="AY323" s="140"/>
      <c r="AZ323" s="139"/>
      <c r="BA323" s="139"/>
      <c r="BB323" s="139"/>
      <c r="BC323" s="139">
        <f t="shared" si="102"/>
        <v>0</v>
      </c>
      <c r="BD323" s="139"/>
      <c r="BE323" s="139"/>
      <c r="BF323" s="139"/>
      <c r="BG323" s="139"/>
      <c r="BH323" s="139">
        <f t="shared" si="103"/>
        <v>0</v>
      </c>
      <c r="BI323" s="148" t="s">
        <v>492</v>
      </c>
      <c r="BJ323" s="148" t="s">
        <v>492</v>
      </c>
      <c r="BK323" s="148">
        <v>1</v>
      </c>
      <c r="BL323" s="156"/>
      <c r="BM323" s="139"/>
      <c r="BN323" s="139"/>
      <c r="BO323" s="139"/>
      <c r="BP323" s="139">
        <f t="shared" si="104"/>
        <v>1</v>
      </c>
      <c r="BQ323" s="139">
        <f t="shared" si="105"/>
        <v>1</v>
      </c>
      <c r="BR323" s="139">
        <f t="shared" si="106"/>
        <v>66.709038260869605</v>
      </c>
      <c r="BS323" s="139">
        <f t="shared" si="111"/>
        <v>14</v>
      </c>
      <c r="BT323" s="139">
        <f t="shared" si="112"/>
        <v>16</v>
      </c>
      <c r="BU323" s="139">
        <f t="shared" si="108"/>
        <v>109</v>
      </c>
    </row>
    <row r="324" spans="1:73" ht="14">
      <c r="A324" s="134" t="s">
        <v>1012</v>
      </c>
      <c r="B324" s="134" t="s">
        <v>1120</v>
      </c>
      <c r="C324" s="135" t="s">
        <v>1121</v>
      </c>
      <c r="D324" s="136">
        <v>5.6280000000000001</v>
      </c>
      <c r="E324" s="139" t="s">
        <v>88</v>
      </c>
      <c r="F324" s="139">
        <v>1</v>
      </c>
      <c r="G324" s="140"/>
      <c r="H324" s="139"/>
      <c r="I324" s="139"/>
      <c r="J324" s="139"/>
      <c r="K324" s="139"/>
      <c r="L324" s="139"/>
      <c r="M324" s="139"/>
      <c r="N324" s="139"/>
      <c r="O324" s="139">
        <f t="shared" si="107"/>
        <v>1</v>
      </c>
      <c r="P324" s="139">
        <f t="shared" si="93"/>
        <v>6.6280000000000001</v>
      </c>
      <c r="Q324" s="143" t="s">
        <v>91</v>
      </c>
      <c r="R324" s="139">
        <v>3.7482799999999998</v>
      </c>
      <c r="S324" s="144">
        <f t="shared" si="94"/>
        <v>52.48968</v>
      </c>
      <c r="T324" s="139">
        <v>64.5</v>
      </c>
      <c r="U324" s="146">
        <f t="shared" si="113"/>
        <v>3.2250000000000001</v>
      </c>
      <c r="V324" s="139"/>
      <c r="W324" s="139"/>
      <c r="X324" s="139">
        <f t="shared" si="95"/>
        <v>3.2250000000000001</v>
      </c>
      <c r="Y324" s="139"/>
      <c r="Z324" s="139"/>
      <c r="AA324" s="140">
        <v>4.2</v>
      </c>
      <c r="AB324" s="22">
        <f t="shared" si="114"/>
        <v>1.84</v>
      </c>
      <c r="AC324" s="139"/>
      <c r="AD324" s="139"/>
      <c r="AE324" s="139">
        <f t="shared" si="96"/>
        <v>1.84</v>
      </c>
      <c r="AF324" s="140">
        <v>12</v>
      </c>
      <c r="AG324" s="140">
        <v>23</v>
      </c>
      <c r="AH324" s="140">
        <v>0</v>
      </c>
      <c r="AI324" s="139">
        <f t="shared" si="110"/>
        <v>1.0434782608695701</v>
      </c>
      <c r="AJ324" s="139">
        <v>0</v>
      </c>
      <c r="AK324" s="139">
        <v>206.5</v>
      </c>
      <c r="AL324" s="139">
        <f t="shared" si="97"/>
        <v>206.5</v>
      </c>
      <c r="AM324" s="139">
        <f t="shared" si="98"/>
        <v>2</v>
      </c>
      <c r="AN324" s="139" t="s">
        <v>1122</v>
      </c>
      <c r="AO324" s="139">
        <v>1.25</v>
      </c>
      <c r="AP324" s="139">
        <f t="shared" si="99"/>
        <v>3.25</v>
      </c>
      <c r="AQ324" s="180" t="s">
        <v>206</v>
      </c>
      <c r="AR324" s="180">
        <v>0.3</v>
      </c>
      <c r="AS324" s="22">
        <f t="shared" si="100"/>
        <v>4.5934782608695697</v>
      </c>
      <c r="AT324" s="152" t="s">
        <v>1123</v>
      </c>
      <c r="AU324" s="152">
        <v>5.36</v>
      </c>
      <c r="AV324" s="140"/>
      <c r="AW324" s="139"/>
      <c r="AX324" s="139">
        <f t="shared" si="101"/>
        <v>5.36</v>
      </c>
      <c r="AY324" s="140"/>
      <c r="AZ324" s="139"/>
      <c r="BA324" s="139"/>
      <c r="BB324" s="139"/>
      <c r="BC324" s="139">
        <f t="shared" si="102"/>
        <v>5.36</v>
      </c>
      <c r="BD324" s="139"/>
      <c r="BE324" s="139"/>
      <c r="BF324" s="139"/>
      <c r="BG324" s="139"/>
      <c r="BH324" s="139">
        <f t="shared" si="103"/>
        <v>0</v>
      </c>
      <c r="BI324" s="148" t="s">
        <v>641</v>
      </c>
      <c r="BJ324" s="148" t="s">
        <v>641</v>
      </c>
      <c r="BK324" s="148">
        <v>1.5</v>
      </c>
      <c r="BL324" s="156"/>
      <c r="BM324" s="139"/>
      <c r="BN324" s="139"/>
      <c r="BO324" s="139"/>
      <c r="BP324" s="139">
        <f t="shared" si="104"/>
        <v>1.5</v>
      </c>
      <c r="BQ324" s="139">
        <f t="shared" si="105"/>
        <v>6.86</v>
      </c>
      <c r="BR324" s="139">
        <f t="shared" si="106"/>
        <v>75.636158260869607</v>
      </c>
      <c r="BS324" s="139">
        <f t="shared" si="111"/>
        <v>7</v>
      </c>
      <c r="BT324" s="139">
        <f t="shared" si="112"/>
        <v>7</v>
      </c>
      <c r="BU324" s="139">
        <f t="shared" si="108"/>
        <v>30</v>
      </c>
    </row>
    <row r="325" spans="1:73" ht="14">
      <c r="A325" s="134" t="s">
        <v>1012</v>
      </c>
      <c r="B325" s="134" t="s">
        <v>1124</v>
      </c>
      <c r="C325" s="135" t="s">
        <v>1125</v>
      </c>
      <c r="D325" s="136">
        <v>5.39</v>
      </c>
      <c r="E325" s="139" t="s">
        <v>88</v>
      </c>
      <c r="F325" s="139">
        <v>1</v>
      </c>
      <c r="G325" s="140"/>
      <c r="H325" s="139"/>
      <c r="I325" s="139"/>
      <c r="J325" s="139"/>
      <c r="K325" s="139"/>
      <c r="L325" s="139"/>
      <c r="M325" s="139"/>
      <c r="N325" s="139"/>
      <c r="O325" s="139">
        <f t="shared" si="107"/>
        <v>1</v>
      </c>
      <c r="P325" s="139">
        <f t="shared" ref="P325:P388" si="115">O325+D325</f>
        <v>6.39</v>
      </c>
      <c r="Q325" s="139" t="s">
        <v>91</v>
      </c>
      <c r="R325" s="139">
        <v>2.4209000000000001</v>
      </c>
      <c r="S325" s="144">
        <f t="shared" ref="S325:S388" si="116">(R325*10+50)*0.6</f>
        <v>44.525399999999998</v>
      </c>
      <c r="T325" s="139">
        <v>64.5</v>
      </c>
      <c r="U325" s="146">
        <f t="shared" si="113"/>
        <v>3.2250000000000001</v>
      </c>
      <c r="V325" s="139"/>
      <c r="W325" s="143"/>
      <c r="X325" s="139">
        <f t="shared" ref="X325:X388" si="117">W325+U325</f>
        <v>3.2250000000000001</v>
      </c>
      <c r="Y325" s="139"/>
      <c r="Z325" s="139"/>
      <c r="AA325" s="140">
        <v>3.4</v>
      </c>
      <c r="AB325" s="22">
        <f t="shared" si="114"/>
        <v>1.68</v>
      </c>
      <c r="AC325" s="139"/>
      <c r="AD325" s="139"/>
      <c r="AE325" s="139">
        <f t="shared" ref="AE325:AE388" si="118">AD325+AB325+Z325</f>
        <v>1.68</v>
      </c>
      <c r="AF325" s="140">
        <v>4</v>
      </c>
      <c r="AG325" s="140">
        <v>23</v>
      </c>
      <c r="AH325" s="140">
        <v>0</v>
      </c>
      <c r="AI325" s="139">
        <f t="shared" si="110"/>
        <v>0.34782608695652201</v>
      </c>
      <c r="AJ325" s="139">
        <v>0</v>
      </c>
      <c r="AK325" s="139"/>
      <c r="AL325" s="139">
        <f t="shared" ref="AL325:AL388" si="119">AK325+AJ325</f>
        <v>0</v>
      </c>
      <c r="AM325" s="139">
        <f t="shared" ref="AM325:AM388" si="120">IF(AL325*0.02&gt;=2,2,IF(AL325*0.02&lt;=2,AL325*0.02))</f>
        <v>0</v>
      </c>
      <c r="AN325" s="139"/>
      <c r="AO325" s="139"/>
      <c r="AP325" s="139">
        <f t="shared" ref="AP325:AP388" si="121">AO325+AM325</f>
        <v>0</v>
      </c>
      <c r="AQ325" s="139"/>
      <c r="AR325" s="139"/>
      <c r="AS325" s="22">
        <f t="shared" ref="AS325:AS388" si="122">IF((AR325+AP325+AI325)&gt;=5,5,IF((AR325+AP325+AI325)&lt;=5,(AR325+AP325+AI325)))</f>
        <v>0.34782608695652201</v>
      </c>
      <c r="AT325" s="152"/>
      <c r="AU325" s="139"/>
      <c r="AV325" s="140"/>
      <c r="AW325" s="139"/>
      <c r="AX325" s="139">
        <f t="shared" ref="AX325:AX388" si="123">AW325+AU325</f>
        <v>0</v>
      </c>
      <c r="AY325" s="140"/>
      <c r="AZ325" s="139"/>
      <c r="BA325" s="139"/>
      <c r="BB325" s="139"/>
      <c r="BC325" s="139">
        <f t="shared" ref="BC325:BC388" si="124">BB325+AZ325+AX325</f>
        <v>0</v>
      </c>
      <c r="BD325" s="139"/>
      <c r="BE325" s="139"/>
      <c r="BF325" s="139"/>
      <c r="BG325" s="139"/>
      <c r="BH325" s="139">
        <f t="shared" ref="BH325:BH388" si="125">BG325+BE325</f>
        <v>0</v>
      </c>
      <c r="BI325" s="148"/>
      <c r="BJ325" s="148"/>
      <c r="BK325" s="148"/>
      <c r="BL325" s="156"/>
      <c r="BM325" s="139"/>
      <c r="BN325" s="139"/>
      <c r="BO325" s="139"/>
      <c r="BP325" s="139">
        <f t="shared" ref="BP325:BP388" si="126">BO325+BM325+BK325</f>
        <v>0</v>
      </c>
      <c r="BQ325" s="139">
        <f t="shared" ref="BQ325:BQ388" si="127">IF((BP325+BH325+BC325)&gt;=12,12,IF((BP325+BH325+BC325)&lt;=12,(BP325+BH325+BC325)))</f>
        <v>0</v>
      </c>
      <c r="BR325" s="139">
        <f t="shared" ref="BR325:BR388" si="128">BQ325+AS325+AE325+X325+S325+P325</f>
        <v>56.168226086956501</v>
      </c>
      <c r="BS325" s="139">
        <f t="shared" si="111"/>
        <v>34</v>
      </c>
      <c r="BT325" s="139">
        <f t="shared" si="112"/>
        <v>33</v>
      </c>
      <c r="BU325" s="139">
        <f t="shared" si="108"/>
        <v>320</v>
      </c>
    </row>
    <row r="326" spans="1:73" ht="14">
      <c r="A326" s="134" t="s">
        <v>1012</v>
      </c>
      <c r="B326" s="134" t="s">
        <v>1126</v>
      </c>
      <c r="C326" s="135" t="s">
        <v>1127</v>
      </c>
      <c r="D326" s="136">
        <v>5.65</v>
      </c>
      <c r="E326" s="139" t="s">
        <v>88</v>
      </c>
      <c r="F326" s="139">
        <v>1</v>
      </c>
      <c r="G326" s="140"/>
      <c r="H326" s="139"/>
      <c r="I326" s="139"/>
      <c r="J326" s="139"/>
      <c r="K326" s="139"/>
      <c r="L326" s="139"/>
      <c r="M326" s="139"/>
      <c r="N326" s="139"/>
      <c r="O326" s="139">
        <f t="shared" ref="O326:O389" si="129">L326+J326+H326+F326</f>
        <v>1</v>
      </c>
      <c r="P326" s="139">
        <f t="shared" si="115"/>
        <v>6.65</v>
      </c>
      <c r="Q326" s="143" t="s">
        <v>91</v>
      </c>
      <c r="R326" s="139">
        <v>4.125</v>
      </c>
      <c r="S326" s="144">
        <f t="shared" si="116"/>
        <v>54.75</v>
      </c>
      <c r="T326" s="139">
        <v>86.5</v>
      </c>
      <c r="U326" s="146">
        <f t="shared" si="113"/>
        <v>4.3250000000000002</v>
      </c>
      <c r="V326" s="139" t="s">
        <v>1128</v>
      </c>
      <c r="W326" s="139">
        <v>0.2</v>
      </c>
      <c r="X326" s="139">
        <f t="shared" si="117"/>
        <v>4.5250000000000004</v>
      </c>
      <c r="Y326" s="140"/>
      <c r="Z326" s="140"/>
      <c r="AA326" s="140">
        <v>3.9</v>
      </c>
      <c r="AB326" s="22">
        <f t="shared" si="114"/>
        <v>1.78</v>
      </c>
      <c r="AC326" s="140"/>
      <c r="AD326" s="140"/>
      <c r="AE326" s="139">
        <f t="shared" si="118"/>
        <v>1.78</v>
      </c>
      <c r="AF326" s="140">
        <v>22</v>
      </c>
      <c r="AG326" s="140">
        <v>23</v>
      </c>
      <c r="AH326" s="140">
        <v>0</v>
      </c>
      <c r="AI326" s="139">
        <f t="shared" si="110"/>
        <v>1.9130434782608701</v>
      </c>
      <c r="AJ326" s="139">
        <v>0</v>
      </c>
      <c r="AK326" s="156">
        <v>101</v>
      </c>
      <c r="AL326" s="139">
        <f t="shared" si="119"/>
        <v>101</v>
      </c>
      <c r="AM326" s="139">
        <f t="shared" si="120"/>
        <v>2</v>
      </c>
      <c r="AN326" s="139" t="s">
        <v>1129</v>
      </c>
      <c r="AO326" s="156">
        <v>0.25</v>
      </c>
      <c r="AP326" s="139">
        <f t="shared" si="121"/>
        <v>2.25</v>
      </c>
      <c r="AQ326" s="139" t="s">
        <v>206</v>
      </c>
      <c r="AR326" s="139">
        <v>0.3</v>
      </c>
      <c r="AS326" s="22">
        <f t="shared" si="122"/>
        <v>4.4630434782608699</v>
      </c>
      <c r="AT326" s="152" t="s">
        <v>1130</v>
      </c>
      <c r="AU326" s="139">
        <v>10.8</v>
      </c>
      <c r="AV326" s="140" t="s">
        <v>425</v>
      </c>
      <c r="AW326" s="140">
        <v>0.8</v>
      </c>
      <c r="AX326" s="139">
        <f t="shared" si="123"/>
        <v>11.6</v>
      </c>
      <c r="AY326" s="140"/>
      <c r="AZ326" s="139"/>
      <c r="BA326" s="139"/>
      <c r="BB326" s="139"/>
      <c r="BC326" s="139">
        <f t="shared" si="124"/>
        <v>11.6</v>
      </c>
      <c r="BD326" s="139"/>
      <c r="BE326" s="139"/>
      <c r="BF326" s="139"/>
      <c r="BG326" s="139"/>
      <c r="BH326" s="139">
        <f t="shared" si="125"/>
        <v>0</v>
      </c>
      <c r="BI326" s="148" t="s">
        <v>1131</v>
      </c>
      <c r="BJ326" s="148" t="s">
        <v>1132</v>
      </c>
      <c r="BK326" s="148">
        <v>1.25</v>
      </c>
      <c r="BL326" s="156"/>
      <c r="BM326" s="139"/>
      <c r="BN326" s="139"/>
      <c r="BO326" s="139"/>
      <c r="BP326" s="139">
        <f t="shared" si="126"/>
        <v>1.25</v>
      </c>
      <c r="BQ326" s="139">
        <f t="shared" si="127"/>
        <v>12</v>
      </c>
      <c r="BR326" s="139">
        <f t="shared" si="128"/>
        <v>84.168043478260898</v>
      </c>
      <c r="BS326" s="139">
        <f t="shared" si="111"/>
        <v>1</v>
      </c>
      <c r="BT326" s="139">
        <f t="shared" si="112"/>
        <v>1</v>
      </c>
      <c r="BU326" s="139">
        <f t="shared" ref="BU326:BU389" si="130">RANK(BR326,BR$6:BR$443)</f>
        <v>1</v>
      </c>
    </row>
    <row r="327" spans="1:73" ht="14">
      <c r="A327" s="134" t="s">
        <v>1012</v>
      </c>
      <c r="B327" s="134" t="s">
        <v>1133</v>
      </c>
      <c r="C327" s="135" t="s">
        <v>1134</v>
      </c>
      <c r="D327" s="136">
        <v>5.3760000000000003</v>
      </c>
      <c r="E327" s="139" t="s">
        <v>88</v>
      </c>
      <c r="F327" s="139">
        <v>1</v>
      </c>
      <c r="G327" s="140"/>
      <c r="H327" s="139"/>
      <c r="I327" s="139"/>
      <c r="J327" s="139"/>
      <c r="K327" s="139"/>
      <c r="L327" s="139"/>
      <c r="M327" s="139"/>
      <c r="N327" s="139"/>
      <c r="O327" s="139">
        <f t="shared" si="129"/>
        <v>1</v>
      </c>
      <c r="P327" s="139">
        <f t="shared" si="115"/>
        <v>6.3760000000000003</v>
      </c>
      <c r="Q327" s="139" t="s">
        <v>91</v>
      </c>
      <c r="R327" s="139">
        <v>3.8926799999999999</v>
      </c>
      <c r="S327" s="144">
        <f t="shared" si="116"/>
        <v>53.356079999999999</v>
      </c>
      <c r="T327" s="139">
        <v>65</v>
      </c>
      <c r="U327" s="146">
        <f t="shared" si="113"/>
        <v>3.25</v>
      </c>
      <c r="V327" s="139"/>
      <c r="W327" s="143"/>
      <c r="X327" s="139">
        <f t="shared" si="117"/>
        <v>3.25</v>
      </c>
      <c r="Y327" s="139"/>
      <c r="Z327" s="139"/>
      <c r="AA327" s="140">
        <v>3.8</v>
      </c>
      <c r="AB327" s="22">
        <f t="shared" si="114"/>
        <v>1.76</v>
      </c>
      <c r="AC327" s="139"/>
      <c r="AD327" s="139"/>
      <c r="AE327" s="139">
        <f t="shared" si="118"/>
        <v>1.76</v>
      </c>
      <c r="AF327" s="140">
        <v>0</v>
      </c>
      <c r="AG327" s="140">
        <v>23</v>
      </c>
      <c r="AH327" s="140">
        <v>0</v>
      </c>
      <c r="AI327" s="139">
        <f t="shared" si="110"/>
        <v>0</v>
      </c>
      <c r="AJ327" s="139">
        <v>0</v>
      </c>
      <c r="AK327" s="139">
        <v>38.5</v>
      </c>
      <c r="AL327" s="139">
        <f t="shared" si="119"/>
        <v>38.5</v>
      </c>
      <c r="AM327" s="139">
        <f t="shared" si="120"/>
        <v>0.77</v>
      </c>
      <c r="AN327" s="139"/>
      <c r="AO327" s="139"/>
      <c r="AP327" s="139">
        <f t="shared" si="121"/>
        <v>0.77</v>
      </c>
      <c r="AQ327" s="139"/>
      <c r="AR327" s="139"/>
      <c r="AS327" s="22">
        <f t="shared" si="122"/>
        <v>0.77</v>
      </c>
      <c r="AT327" s="152" t="s">
        <v>1135</v>
      </c>
      <c r="AU327" s="139">
        <v>1.92</v>
      </c>
      <c r="AV327" s="140"/>
      <c r="AW327" s="139"/>
      <c r="AX327" s="139">
        <f t="shared" si="123"/>
        <v>1.92</v>
      </c>
      <c r="AY327" s="140"/>
      <c r="AZ327" s="139"/>
      <c r="BA327" s="139" t="s">
        <v>1136</v>
      </c>
      <c r="BB327" s="139">
        <v>1</v>
      </c>
      <c r="BC327" s="139">
        <f t="shared" si="124"/>
        <v>2.92</v>
      </c>
      <c r="BD327" s="139"/>
      <c r="BE327" s="139"/>
      <c r="BF327" s="139"/>
      <c r="BG327" s="139"/>
      <c r="BH327" s="139">
        <f t="shared" si="125"/>
        <v>0</v>
      </c>
      <c r="BI327" s="148"/>
      <c r="BJ327" s="148"/>
      <c r="BK327" s="148"/>
      <c r="BL327" s="156"/>
      <c r="BM327" s="139"/>
      <c r="BN327" s="139"/>
      <c r="BO327" s="139"/>
      <c r="BP327" s="139">
        <f t="shared" si="126"/>
        <v>0</v>
      </c>
      <c r="BQ327" s="139">
        <f t="shared" si="127"/>
        <v>2.92</v>
      </c>
      <c r="BR327" s="139">
        <f t="shared" si="128"/>
        <v>68.432079999999999</v>
      </c>
      <c r="BS327" s="139">
        <f t="shared" si="111"/>
        <v>4</v>
      </c>
      <c r="BT327" s="139">
        <f t="shared" si="112"/>
        <v>14</v>
      </c>
      <c r="BU327" s="139">
        <f t="shared" si="130"/>
        <v>90</v>
      </c>
    </row>
    <row r="328" spans="1:73" ht="14">
      <c r="A328" s="158" t="s">
        <v>1137</v>
      </c>
      <c r="B328" s="158" t="s">
        <v>1138</v>
      </c>
      <c r="C328" s="159" t="s">
        <v>1139</v>
      </c>
      <c r="D328" s="160">
        <v>5.4059999999999997</v>
      </c>
      <c r="E328" s="166" t="s">
        <v>468</v>
      </c>
      <c r="F328" s="166">
        <v>0.25</v>
      </c>
      <c r="G328" s="167"/>
      <c r="H328" s="166"/>
      <c r="I328" s="166"/>
      <c r="J328" s="166"/>
      <c r="K328" s="166"/>
      <c r="L328" s="166"/>
      <c r="M328" s="166"/>
      <c r="N328" s="166"/>
      <c r="O328" s="166">
        <f t="shared" si="129"/>
        <v>0.25</v>
      </c>
      <c r="P328" s="166">
        <f t="shared" si="115"/>
        <v>5.6559999999999997</v>
      </c>
      <c r="Q328" s="166" t="s">
        <v>91</v>
      </c>
      <c r="R328" s="166">
        <v>1.37429</v>
      </c>
      <c r="S328" s="170">
        <f t="shared" si="116"/>
        <v>38.245739999999998</v>
      </c>
      <c r="T328" s="171">
        <v>77.83</v>
      </c>
      <c r="U328" s="172">
        <f t="shared" si="113"/>
        <v>3.8915000000000002</v>
      </c>
      <c r="V328" s="166"/>
      <c r="W328" s="171"/>
      <c r="X328" s="173">
        <f t="shared" si="117"/>
        <v>3.8915000000000002</v>
      </c>
      <c r="Y328" s="166"/>
      <c r="Z328" s="166"/>
      <c r="AA328" s="177">
        <v>0</v>
      </c>
      <c r="AB328" s="22">
        <f t="shared" si="114"/>
        <v>1</v>
      </c>
      <c r="AC328" s="166"/>
      <c r="AD328" s="166"/>
      <c r="AE328" s="173">
        <f t="shared" si="118"/>
        <v>1</v>
      </c>
      <c r="AF328" s="167"/>
      <c r="AG328" s="167"/>
      <c r="AH328" s="167"/>
      <c r="AI328" s="166"/>
      <c r="AJ328" s="173">
        <v>0</v>
      </c>
      <c r="AK328" s="173"/>
      <c r="AL328" s="173">
        <f t="shared" si="119"/>
        <v>0</v>
      </c>
      <c r="AM328" s="173">
        <f t="shared" si="120"/>
        <v>0</v>
      </c>
      <c r="AN328" s="166"/>
      <c r="AO328" s="166"/>
      <c r="AP328" s="173">
        <f t="shared" si="121"/>
        <v>0</v>
      </c>
      <c r="AQ328" s="166"/>
      <c r="AR328" s="166"/>
      <c r="AS328" s="22">
        <f t="shared" si="122"/>
        <v>0</v>
      </c>
      <c r="AT328" s="183"/>
      <c r="AU328" s="166"/>
      <c r="AV328" s="167"/>
      <c r="AW328" s="166"/>
      <c r="AX328" s="173">
        <f t="shared" si="123"/>
        <v>0</v>
      </c>
      <c r="AY328" s="167"/>
      <c r="AZ328" s="166"/>
      <c r="BA328" s="166"/>
      <c r="BB328" s="166"/>
      <c r="BC328" s="173">
        <f t="shared" si="124"/>
        <v>0</v>
      </c>
      <c r="BD328" s="166"/>
      <c r="BE328" s="166"/>
      <c r="BF328" s="166"/>
      <c r="BG328" s="166"/>
      <c r="BH328" s="173">
        <f t="shared" si="125"/>
        <v>0</v>
      </c>
      <c r="BI328" s="166"/>
      <c r="BJ328" s="166"/>
      <c r="BK328" s="166"/>
      <c r="BL328" s="168"/>
      <c r="BM328" s="166"/>
      <c r="BN328" s="166"/>
      <c r="BO328" s="166"/>
      <c r="BP328" s="173">
        <f t="shared" si="126"/>
        <v>0</v>
      </c>
      <c r="BQ328" s="173">
        <f t="shared" si="127"/>
        <v>0</v>
      </c>
      <c r="BR328" s="173">
        <f t="shared" si="128"/>
        <v>48.793239999999997</v>
      </c>
      <c r="BS328" s="166">
        <f t="shared" ref="BS328:BS391" si="131">RANK(R328,R$328:R$443)</f>
        <v>107</v>
      </c>
      <c r="BT328" s="166">
        <f t="shared" ref="BT328:BT391" si="132">RANK(BR328,BR$328:BR$443)</f>
        <v>109</v>
      </c>
      <c r="BU328" s="166">
        <f t="shared" si="130"/>
        <v>417</v>
      </c>
    </row>
    <row r="329" spans="1:73" ht="14">
      <c r="A329" s="158" t="s">
        <v>1137</v>
      </c>
      <c r="B329" s="158" t="s">
        <v>1140</v>
      </c>
      <c r="C329" s="159" t="s">
        <v>1141</v>
      </c>
      <c r="D329" s="160">
        <v>4.2240000000000002</v>
      </c>
      <c r="E329" s="166" t="s">
        <v>468</v>
      </c>
      <c r="F329" s="166">
        <v>0.25</v>
      </c>
      <c r="G329" s="167"/>
      <c r="H329" s="166"/>
      <c r="I329" s="166"/>
      <c r="J329" s="166"/>
      <c r="K329" s="166"/>
      <c r="L329" s="166"/>
      <c r="M329" s="166"/>
      <c r="N329" s="166"/>
      <c r="O329" s="166">
        <f t="shared" si="129"/>
        <v>0.25</v>
      </c>
      <c r="P329" s="166">
        <f t="shared" si="115"/>
        <v>4.4740000000000002</v>
      </c>
      <c r="Q329" s="166" t="s">
        <v>91</v>
      </c>
      <c r="R329" s="166">
        <v>0.16278999999999999</v>
      </c>
      <c r="S329" s="170">
        <f t="shared" si="116"/>
        <v>30.976739999999999</v>
      </c>
      <c r="T329" s="171">
        <v>25</v>
      </c>
      <c r="U329" s="172">
        <f t="shared" si="113"/>
        <v>1.25</v>
      </c>
      <c r="V329" s="166"/>
      <c r="W329" s="171"/>
      <c r="X329" s="173">
        <f t="shared" si="117"/>
        <v>1.25</v>
      </c>
      <c r="Y329" s="166"/>
      <c r="Z329" s="166"/>
      <c r="AA329" s="177">
        <v>3.6</v>
      </c>
      <c r="AB329" s="22">
        <f t="shared" si="114"/>
        <v>1.72</v>
      </c>
      <c r="AC329" s="166"/>
      <c r="AD329" s="166"/>
      <c r="AE329" s="173">
        <f t="shared" si="118"/>
        <v>1.72</v>
      </c>
      <c r="AF329" s="167"/>
      <c r="AG329" s="167"/>
      <c r="AH329" s="167"/>
      <c r="AI329" s="166"/>
      <c r="AJ329" s="173">
        <v>0</v>
      </c>
      <c r="AK329" s="173"/>
      <c r="AL329" s="173">
        <f t="shared" si="119"/>
        <v>0</v>
      </c>
      <c r="AM329" s="173">
        <f t="shared" si="120"/>
        <v>0</v>
      </c>
      <c r="AN329" s="166"/>
      <c r="AO329" s="166"/>
      <c r="AP329" s="173">
        <f t="shared" si="121"/>
        <v>0</v>
      </c>
      <c r="AQ329" s="166"/>
      <c r="AR329" s="166"/>
      <c r="AS329" s="22">
        <f t="shared" si="122"/>
        <v>0</v>
      </c>
      <c r="AT329" s="183"/>
      <c r="AU329" s="166"/>
      <c r="AV329" s="167"/>
      <c r="AW329" s="166"/>
      <c r="AX329" s="173">
        <f t="shared" si="123"/>
        <v>0</v>
      </c>
      <c r="AY329" s="167"/>
      <c r="AZ329" s="166"/>
      <c r="BA329" s="166"/>
      <c r="BB329" s="166"/>
      <c r="BC329" s="173">
        <f t="shared" si="124"/>
        <v>0</v>
      </c>
      <c r="BD329" s="166"/>
      <c r="BE329" s="166"/>
      <c r="BF329" s="166"/>
      <c r="BG329" s="166"/>
      <c r="BH329" s="173">
        <f t="shared" si="125"/>
        <v>0</v>
      </c>
      <c r="BI329" s="166"/>
      <c r="BJ329" s="166"/>
      <c r="BK329" s="166"/>
      <c r="BL329" s="168"/>
      <c r="BM329" s="166"/>
      <c r="BN329" s="166"/>
      <c r="BO329" s="166"/>
      <c r="BP329" s="173">
        <f t="shared" si="126"/>
        <v>0</v>
      </c>
      <c r="BQ329" s="173">
        <f t="shared" si="127"/>
        <v>0</v>
      </c>
      <c r="BR329" s="173">
        <f t="shared" si="128"/>
        <v>38.420740000000002</v>
      </c>
      <c r="BS329" s="166">
        <f t="shared" si="131"/>
        <v>116</v>
      </c>
      <c r="BT329" s="166">
        <f t="shared" si="132"/>
        <v>116</v>
      </c>
      <c r="BU329" s="166">
        <f t="shared" si="130"/>
        <v>434</v>
      </c>
    </row>
    <row r="330" spans="1:73" ht="14">
      <c r="A330" s="158" t="s">
        <v>1137</v>
      </c>
      <c r="B330" s="158" t="s">
        <v>1142</v>
      </c>
      <c r="C330" s="159" t="s">
        <v>1143</v>
      </c>
      <c r="D330" s="160">
        <v>5.4180000000000001</v>
      </c>
      <c r="E330" s="166" t="s">
        <v>468</v>
      </c>
      <c r="F330" s="166">
        <v>0.25</v>
      </c>
      <c r="G330" s="167"/>
      <c r="H330" s="166"/>
      <c r="I330" s="166"/>
      <c r="J330" s="166"/>
      <c r="K330" s="166"/>
      <c r="L330" s="166"/>
      <c r="M330" s="166"/>
      <c r="N330" s="166"/>
      <c r="O330" s="166">
        <f t="shared" si="129"/>
        <v>0.25</v>
      </c>
      <c r="P330" s="166">
        <f t="shared" si="115"/>
        <v>5.6680000000000001</v>
      </c>
      <c r="Q330" s="166" t="s">
        <v>91</v>
      </c>
      <c r="R330" s="166">
        <v>0.86604000000000003</v>
      </c>
      <c r="S330" s="170">
        <f t="shared" si="116"/>
        <v>35.196240000000003</v>
      </c>
      <c r="T330" s="171">
        <v>60</v>
      </c>
      <c r="U330" s="172">
        <f t="shared" si="113"/>
        <v>3</v>
      </c>
      <c r="V330" s="166"/>
      <c r="W330" s="171"/>
      <c r="X330" s="173">
        <f t="shared" si="117"/>
        <v>3</v>
      </c>
      <c r="Y330" s="166"/>
      <c r="Z330" s="166"/>
      <c r="AA330" s="177">
        <v>0</v>
      </c>
      <c r="AB330" s="22">
        <f t="shared" si="114"/>
        <v>1</v>
      </c>
      <c r="AC330" s="166"/>
      <c r="AD330" s="166"/>
      <c r="AE330" s="173">
        <f t="shared" si="118"/>
        <v>1</v>
      </c>
      <c r="AF330" s="167"/>
      <c r="AG330" s="167"/>
      <c r="AH330" s="167"/>
      <c r="AI330" s="166"/>
      <c r="AJ330" s="173">
        <v>0</v>
      </c>
      <c r="AK330" s="173"/>
      <c r="AL330" s="173">
        <f t="shared" si="119"/>
        <v>0</v>
      </c>
      <c r="AM330" s="173">
        <f t="shared" si="120"/>
        <v>0</v>
      </c>
      <c r="AN330" s="166"/>
      <c r="AO330" s="166"/>
      <c r="AP330" s="173">
        <f t="shared" si="121"/>
        <v>0</v>
      </c>
      <c r="AQ330" s="166"/>
      <c r="AR330" s="166"/>
      <c r="AS330" s="22">
        <f t="shared" si="122"/>
        <v>0</v>
      </c>
      <c r="AT330" s="183"/>
      <c r="AU330" s="166"/>
      <c r="AV330" s="167"/>
      <c r="AW330" s="166"/>
      <c r="AX330" s="173">
        <f t="shared" si="123"/>
        <v>0</v>
      </c>
      <c r="AY330" s="167"/>
      <c r="AZ330" s="166"/>
      <c r="BA330" s="166"/>
      <c r="BB330" s="166"/>
      <c r="BC330" s="173">
        <f t="shared" si="124"/>
        <v>0</v>
      </c>
      <c r="BD330" s="166"/>
      <c r="BE330" s="166"/>
      <c r="BF330" s="166"/>
      <c r="BG330" s="166"/>
      <c r="BH330" s="173">
        <f t="shared" si="125"/>
        <v>0</v>
      </c>
      <c r="BI330" s="166"/>
      <c r="BJ330" s="166"/>
      <c r="BK330" s="166"/>
      <c r="BL330" s="168"/>
      <c r="BM330" s="166"/>
      <c r="BN330" s="166"/>
      <c r="BO330" s="166"/>
      <c r="BP330" s="173">
        <f t="shared" si="126"/>
        <v>0</v>
      </c>
      <c r="BQ330" s="173">
        <f t="shared" si="127"/>
        <v>0</v>
      </c>
      <c r="BR330" s="173">
        <f t="shared" si="128"/>
        <v>44.864240000000002</v>
      </c>
      <c r="BS330" s="166">
        <f t="shared" si="131"/>
        <v>113</v>
      </c>
      <c r="BT330" s="166">
        <f t="shared" si="132"/>
        <v>114</v>
      </c>
      <c r="BU330" s="166">
        <f t="shared" si="130"/>
        <v>429</v>
      </c>
    </row>
    <row r="331" spans="1:73" ht="14">
      <c r="A331" s="161" t="s">
        <v>1137</v>
      </c>
      <c r="B331" s="161" t="s">
        <v>1144</v>
      </c>
      <c r="C331" s="162" t="s">
        <v>1145</v>
      </c>
      <c r="D331" s="160">
        <v>5.492</v>
      </c>
      <c r="E331" s="166" t="s">
        <v>468</v>
      </c>
      <c r="F331" s="166">
        <v>0.25</v>
      </c>
      <c r="G331" s="167"/>
      <c r="H331" s="166"/>
      <c r="I331" s="166"/>
      <c r="J331" s="166"/>
      <c r="K331" s="166"/>
      <c r="L331" s="166"/>
      <c r="M331" s="166"/>
      <c r="N331" s="166"/>
      <c r="O331" s="166">
        <f t="shared" si="129"/>
        <v>0.25</v>
      </c>
      <c r="P331" s="166">
        <f t="shared" si="115"/>
        <v>5.742</v>
      </c>
      <c r="Q331" s="166" t="s">
        <v>91</v>
      </c>
      <c r="R331" s="166">
        <v>1.5932200000000001</v>
      </c>
      <c r="S331" s="170">
        <f t="shared" si="116"/>
        <v>39.55932</v>
      </c>
      <c r="T331" s="171">
        <v>75</v>
      </c>
      <c r="U331" s="172">
        <f t="shared" si="113"/>
        <v>3.75</v>
      </c>
      <c r="V331" s="166"/>
      <c r="W331" s="171"/>
      <c r="X331" s="173">
        <f t="shared" si="117"/>
        <v>3.75</v>
      </c>
      <c r="Y331" s="166"/>
      <c r="Z331" s="166"/>
      <c r="AA331" s="177">
        <v>3.8</v>
      </c>
      <c r="AB331" s="22">
        <f t="shared" si="114"/>
        <v>1.76</v>
      </c>
      <c r="AC331" s="166"/>
      <c r="AD331" s="166"/>
      <c r="AE331" s="173">
        <f t="shared" si="118"/>
        <v>1.76</v>
      </c>
      <c r="AF331" s="167">
        <v>0</v>
      </c>
      <c r="AG331" s="167">
        <v>23</v>
      </c>
      <c r="AH331" s="167">
        <v>0</v>
      </c>
      <c r="AI331" s="166">
        <f t="shared" ref="AI331:AI386" si="133">AF331/AG331*2-AH331*0.5</f>
        <v>0</v>
      </c>
      <c r="AJ331" s="173">
        <v>0</v>
      </c>
      <c r="AK331" s="173"/>
      <c r="AL331" s="173">
        <f t="shared" si="119"/>
        <v>0</v>
      </c>
      <c r="AM331" s="173">
        <f t="shared" si="120"/>
        <v>0</v>
      </c>
      <c r="AN331" s="166"/>
      <c r="AO331" s="166"/>
      <c r="AP331" s="173">
        <f t="shared" si="121"/>
        <v>0</v>
      </c>
      <c r="AQ331" s="166"/>
      <c r="AR331" s="166"/>
      <c r="AS331" s="22">
        <f t="shared" si="122"/>
        <v>0</v>
      </c>
      <c r="AT331" s="183"/>
      <c r="AU331" s="166"/>
      <c r="AV331" s="167"/>
      <c r="AW331" s="166"/>
      <c r="AX331" s="173">
        <f t="shared" si="123"/>
        <v>0</v>
      </c>
      <c r="AY331" s="167"/>
      <c r="AZ331" s="166"/>
      <c r="BA331" s="166"/>
      <c r="BB331" s="166"/>
      <c r="BC331" s="173">
        <f t="shared" si="124"/>
        <v>0</v>
      </c>
      <c r="BD331" s="166"/>
      <c r="BE331" s="166"/>
      <c r="BF331" s="166"/>
      <c r="BG331" s="166"/>
      <c r="BH331" s="173">
        <f t="shared" si="125"/>
        <v>0</v>
      </c>
      <c r="BI331" s="166"/>
      <c r="BJ331" s="166"/>
      <c r="BK331" s="166"/>
      <c r="BL331" s="168"/>
      <c r="BM331" s="166"/>
      <c r="BN331" s="166"/>
      <c r="BO331" s="166"/>
      <c r="BP331" s="173">
        <f t="shared" si="126"/>
        <v>0</v>
      </c>
      <c r="BQ331" s="173">
        <f t="shared" si="127"/>
        <v>0</v>
      </c>
      <c r="BR331" s="173">
        <f t="shared" si="128"/>
        <v>50.811320000000002</v>
      </c>
      <c r="BS331" s="166">
        <f t="shared" si="131"/>
        <v>105</v>
      </c>
      <c r="BT331" s="166">
        <f t="shared" si="132"/>
        <v>104</v>
      </c>
      <c r="BU331" s="166">
        <f t="shared" si="130"/>
        <v>403</v>
      </c>
    </row>
    <row r="332" spans="1:73" ht="14">
      <c r="A332" s="158" t="s">
        <v>1137</v>
      </c>
      <c r="B332" s="158" t="s">
        <v>1146</v>
      </c>
      <c r="C332" s="162" t="s">
        <v>1147</v>
      </c>
      <c r="D332" s="160">
        <v>5.5339999999999998</v>
      </c>
      <c r="E332" s="166" t="s">
        <v>468</v>
      </c>
      <c r="F332" s="166">
        <v>0.25</v>
      </c>
      <c r="G332" s="167"/>
      <c r="H332" s="166"/>
      <c r="I332" s="166" t="s">
        <v>1148</v>
      </c>
      <c r="J332" s="166">
        <v>0.25</v>
      </c>
      <c r="K332" s="166"/>
      <c r="L332" s="166"/>
      <c r="M332" s="166"/>
      <c r="N332" s="166"/>
      <c r="O332" s="166">
        <f t="shared" si="129"/>
        <v>0.5</v>
      </c>
      <c r="P332" s="166">
        <f t="shared" si="115"/>
        <v>6.0339999999999998</v>
      </c>
      <c r="Q332" s="171" t="s">
        <v>91</v>
      </c>
      <c r="R332" s="166">
        <v>2.1641499999999998</v>
      </c>
      <c r="S332" s="170">
        <f t="shared" si="116"/>
        <v>42.984900000000003</v>
      </c>
      <c r="T332" s="171">
        <v>67</v>
      </c>
      <c r="U332" s="172">
        <f t="shared" si="113"/>
        <v>3.35</v>
      </c>
      <c r="V332" s="166"/>
      <c r="W332" s="166"/>
      <c r="X332" s="173">
        <f t="shared" si="117"/>
        <v>3.35</v>
      </c>
      <c r="Y332" s="166"/>
      <c r="Z332" s="166"/>
      <c r="AA332" s="177">
        <v>4.3250000000000002</v>
      </c>
      <c r="AB332" s="22">
        <f t="shared" si="114"/>
        <v>1.865</v>
      </c>
      <c r="AC332" s="166"/>
      <c r="AD332" s="166"/>
      <c r="AE332" s="173">
        <f t="shared" si="118"/>
        <v>1.865</v>
      </c>
      <c r="AF332" s="167">
        <v>0</v>
      </c>
      <c r="AG332" s="167">
        <v>23</v>
      </c>
      <c r="AH332" s="167">
        <v>0</v>
      </c>
      <c r="AI332" s="166">
        <f t="shared" si="133"/>
        <v>0</v>
      </c>
      <c r="AJ332" s="173">
        <v>0</v>
      </c>
      <c r="AK332" s="166">
        <v>275</v>
      </c>
      <c r="AL332" s="173">
        <f t="shared" si="119"/>
        <v>275</v>
      </c>
      <c r="AM332" s="173">
        <f t="shared" si="120"/>
        <v>2</v>
      </c>
      <c r="AN332" s="166" t="s">
        <v>1149</v>
      </c>
      <c r="AO332" s="166">
        <v>0.5</v>
      </c>
      <c r="AP332" s="173">
        <f t="shared" si="121"/>
        <v>2.5</v>
      </c>
      <c r="AQ332" s="166"/>
      <c r="AR332" s="166"/>
      <c r="AS332" s="22">
        <f t="shared" si="122"/>
        <v>2.5</v>
      </c>
      <c r="AT332" s="183" t="s">
        <v>1150</v>
      </c>
      <c r="AU332" s="166">
        <f>6*0.8-0.5</f>
        <v>4.3</v>
      </c>
      <c r="AV332" s="167"/>
      <c r="AW332" s="166"/>
      <c r="AX332" s="173">
        <f t="shared" si="123"/>
        <v>4.3</v>
      </c>
      <c r="AY332" s="167"/>
      <c r="AZ332" s="166"/>
      <c r="BA332" s="166"/>
      <c r="BB332" s="166"/>
      <c r="BC332" s="173">
        <f t="shared" si="124"/>
        <v>4.3</v>
      </c>
      <c r="BD332" s="166"/>
      <c r="BE332" s="166"/>
      <c r="BF332" s="166"/>
      <c r="BG332" s="166"/>
      <c r="BH332" s="173">
        <f t="shared" si="125"/>
        <v>0</v>
      </c>
      <c r="BI332" s="166" t="s">
        <v>492</v>
      </c>
      <c r="BJ332" s="166" t="s">
        <v>492</v>
      </c>
      <c r="BK332" s="166">
        <v>1</v>
      </c>
      <c r="BL332" s="168" t="s">
        <v>245</v>
      </c>
      <c r="BM332" s="166">
        <v>0.25</v>
      </c>
      <c r="BN332" s="166"/>
      <c r="BO332" s="166"/>
      <c r="BP332" s="173">
        <f t="shared" si="126"/>
        <v>1.25</v>
      </c>
      <c r="BQ332" s="173">
        <f t="shared" si="127"/>
        <v>5.55</v>
      </c>
      <c r="BR332" s="173">
        <f t="shared" si="128"/>
        <v>62.283900000000003</v>
      </c>
      <c r="BS332" s="166">
        <f t="shared" si="131"/>
        <v>90</v>
      </c>
      <c r="BT332" s="166">
        <f t="shared" si="132"/>
        <v>47</v>
      </c>
      <c r="BU332" s="166">
        <f t="shared" si="130"/>
        <v>167</v>
      </c>
    </row>
    <row r="333" spans="1:73" ht="14">
      <c r="A333" s="161" t="s">
        <v>1137</v>
      </c>
      <c r="B333" s="161" t="s">
        <v>1151</v>
      </c>
      <c r="C333" s="162" t="s">
        <v>1152</v>
      </c>
      <c r="D333" s="160">
        <v>5.5780000000000003</v>
      </c>
      <c r="E333" s="166" t="s">
        <v>468</v>
      </c>
      <c r="F333" s="166">
        <v>0.25</v>
      </c>
      <c r="G333" s="167"/>
      <c r="H333" s="166"/>
      <c r="I333" s="166"/>
      <c r="J333" s="166"/>
      <c r="K333" s="166"/>
      <c r="L333" s="166"/>
      <c r="M333" s="166"/>
      <c r="N333" s="166"/>
      <c r="O333" s="166">
        <f t="shared" si="129"/>
        <v>0.25</v>
      </c>
      <c r="P333" s="166">
        <f t="shared" si="115"/>
        <v>5.8280000000000003</v>
      </c>
      <c r="Q333" s="171" t="s">
        <v>91</v>
      </c>
      <c r="R333" s="166">
        <v>2.9617</v>
      </c>
      <c r="S333" s="170">
        <f t="shared" si="116"/>
        <v>47.770200000000003</v>
      </c>
      <c r="T333" s="171">
        <v>76.5</v>
      </c>
      <c r="U333" s="172">
        <f t="shared" si="113"/>
        <v>3.8250000000000002</v>
      </c>
      <c r="V333" s="166"/>
      <c r="W333" s="166"/>
      <c r="X333" s="173">
        <f t="shared" si="117"/>
        <v>3.8250000000000002</v>
      </c>
      <c r="Y333" s="166"/>
      <c r="Z333" s="166"/>
      <c r="AA333" s="177">
        <v>3.4670000000000001</v>
      </c>
      <c r="AB333" s="22">
        <f t="shared" si="114"/>
        <v>1.6934</v>
      </c>
      <c r="AC333" s="166"/>
      <c r="AD333" s="166"/>
      <c r="AE333" s="173">
        <f t="shared" si="118"/>
        <v>1.6934</v>
      </c>
      <c r="AF333" s="167">
        <v>0</v>
      </c>
      <c r="AG333" s="167">
        <v>12</v>
      </c>
      <c r="AH333" s="167">
        <v>0</v>
      </c>
      <c r="AI333" s="166">
        <f t="shared" si="133"/>
        <v>0</v>
      </c>
      <c r="AJ333" s="173">
        <v>0</v>
      </c>
      <c r="AK333" s="166">
        <v>8.5</v>
      </c>
      <c r="AL333" s="173">
        <f t="shared" si="119"/>
        <v>8.5</v>
      </c>
      <c r="AM333" s="173">
        <f t="shared" si="120"/>
        <v>0.17</v>
      </c>
      <c r="AN333" s="166"/>
      <c r="AO333" s="166"/>
      <c r="AP333" s="173">
        <f t="shared" si="121"/>
        <v>0.17</v>
      </c>
      <c r="AQ333" s="166"/>
      <c r="AR333" s="166"/>
      <c r="AS333" s="22">
        <f t="shared" si="122"/>
        <v>0.17</v>
      </c>
      <c r="AT333" s="183"/>
      <c r="AU333" s="166"/>
      <c r="AV333" s="167"/>
      <c r="AW333" s="166"/>
      <c r="AX333" s="173">
        <f t="shared" si="123"/>
        <v>0</v>
      </c>
      <c r="AY333" s="167"/>
      <c r="AZ333" s="166"/>
      <c r="BA333" s="166"/>
      <c r="BB333" s="166"/>
      <c r="BC333" s="173">
        <f t="shared" si="124"/>
        <v>0</v>
      </c>
      <c r="BD333" s="166"/>
      <c r="BE333" s="166"/>
      <c r="BF333" s="166"/>
      <c r="BG333" s="166"/>
      <c r="BH333" s="173">
        <f t="shared" si="125"/>
        <v>0</v>
      </c>
      <c r="BI333" s="166" t="s">
        <v>1153</v>
      </c>
      <c r="BJ333" s="166" t="s">
        <v>1153</v>
      </c>
      <c r="BK333" s="166">
        <v>2.9</v>
      </c>
      <c r="BL333" s="168"/>
      <c r="BM333" s="166"/>
      <c r="BN333" s="166"/>
      <c r="BO333" s="166"/>
      <c r="BP333" s="173">
        <f t="shared" si="126"/>
        <v>2.9</v>
      </c>
      <c r="BQ333" s="173">
        <f t="shared" si="127"/>
        <v>2.9</v>
      </c>
      <c r="BR333" s="173">
        <f t="shared" si="128"/>
        <v>62.186599999999999</v>
      </c>
      <c r="BS333" s="166">
        <f t="shared" si="131"/>
        <v>45</v>
      </c>
      <c r="BT333" s="166">
        <f t="shared" si="132"/>
        <v>48</v>
      </c>
      <c r="BU333" s="166">
        <f t="shared" si="130"/>
        <v>171</v>
      </c>
    </row>
    <row r="334" spans="1:73" ht="14">
      <c r="A334" s="161" t="s">
        <v>1137</v>
      </c>
      <c r="B334" s="161" t="s">
        <v>1154</v>
      </c>
      <c r="C334" s="162" t="s">
        <v>1155</v>
      </c>
      <c r="D334" s="160">
        <v>5.625</v>
      </c>
      <c r="E334" s="166" t="s">
        <v>468</v>
      </c>
      <c r="F334" s="166">
        <v>0.25</v>
      </c>
      <c r="G334" s="167" t="s">
        <v>125</v>
      </c>
      <c r="H334" s="166">
        <v>0.25</v>
      </c>
      <c r="I334" s="166" t="s">
        <v>140</v>
      </c>
      <c r="J334" s="166">
        <v>0.2</v>
      </c>
      <c r="K334" s="166"/>
      <c r="L334" s="166"/>
      <c r="M334" s="166"/>
      <c r="N334" s="166"/>
      <c r="O334" s="166">
        <f t="shared" si="129"/>
        <v>0.7</v>
      </c>
      <c r="P334" s="166">
        <f t="shared" si="115"/>
        <v>6.3250000000000002</v>
      </c>
      <c r="Q334" s="171" t="s">
        <v>91</v>
      </c>
      <c r="R334" s="166">
        <v>2.44821</v>
      </c>
      <c r="S334" s="170">
        <f t="shared" si="116"/>
        <v>44.689259999999997</v>
      </c>
      <c r="T334" s="171">
        <v>82</v>
      </c>
      <c r="U334" s="172">
        <f t="shared" si="113"/>
        <v>4.0999999999999996</v>
      </c>
      <c r="V334" s="166"/>
      <c r="W334" s="166"/>
      <c r="X334" s="173">
        <f t="shared" si="117"/>
        <v>4.0999999999999996</v>
      </c>
      <c r="Y334" s="166"/>
      <c r="Z334" s="166"/>
      <c r="AA334" s="177">
        <v>3.4</v>
      </c>
      <c r="AB334" s="22">
        <f t="shared" si="114"/>
        <v>1.68</v>
      </c>
      <c r="AC334" s="166" t="s">
        <v>1156</v>
      </c>
      <c r="AD334" s="166">
        <v>0.25</v>
      </c>
      <c r="AE334" s="173">
        <f t="shared" si="118"/>
        <v>1.93</v>
      </c>
      <c r="AF334" s="167">
        <v>19</v>
      </c>
      <c r="AG334" s="167">
        <v>22</v>
      </c>
      <c r="AH334" s="167">
        <v>0</v>
      </c>
      <c r="AI334" s="166">
        <f t="shared" si="133"/>
        <v>1.72727272727273</v>
      </c>
      <c r="AJ334" s="173">
        <v>0</v>
      </c>
      <c r="AK334" s="166">
        <v>45.5</v>
      </c>
      <c r="AL334" s="173">
        <f t="shared" si="119"/>
        <v>45.5</v>
      </c>
      <c r="AM334" s="173">
        <f t="shared" si="120"/>
        <v>0.91</v>
      </c>
      <c r="AN334" s="166"/>
      <c r="AO334" s="166"/>
      <c r="AP334" s="173">
        <f t="shared" si="121"/>
        <v>0.91</v>
      </c>
      <c r="AQ334" s="166"/>
      <c r="AR334" s="166"/>
      <c r="AS334" s="22">
        <f t="shared" si="122"/>
        <v>2.6372727272727299</v>
      </c>
      <c r="AT334" s="183"/>
      <c r="AU334" s="166"/>
      <c r="AV334" s="167" t="s">
        <v>198</v>
      </c>
      <c r="AW334" s="166">
        <v>0.8</v>
      </c>
      <c r="AX334" s="173">
        <f t="shared" si="123"/>
        <v>0.8</v>
      </c>
      <c r="AY334" s="167"/>
      <c r="AZ334" s="166"/>
      <c r="BA334" s="166"/>
      <c r="BB334" s="166"/>
      <c r="BC334" s="173">
        <f t="shared" si="124"/>
        <v>0.8</v>
      </c>
      <c r="BD334" s="166"/>
      <c r="BE334" s="166"/>
      <c r="BF334" s="166"/>
      <c r="BG334" s="166"/>
      <c r="BH334" s="173">
        <f t="shared" si="125"/>
        <v>0</v>
      </c>
      <c r="BI334" s="166" t="s">
        <v>148</v>
      </c>
      <c r="BJ334" s="166" t="s">
        <v>148</v>
      </c>
      <c r="BK334" s="166">
        <v>1</v>
      </c>
      <c r="BL334" s="168" t="s">
        <v>131</v>
      </c>
      <c r="BM334" s="166">
        <v>0.2</v>
      </c>
      <c r="BN334" s="166"/>
      <c r="BO334" s="166"/>
      <c r="BP334" s="173">
        <f t="shared" si="126"/>
        <v>1.2</v>
      </c>
      <c r="BQ334" s="173">
        <f t="shared" si="127"/>
        <v>2</v>
      </c>
      <c r="BR334" s="173">
        <f t="shared" si="128"/>
        <v>61.681532727272703</v>
      </c>
      <c r="BS334" s="166">
        <f t="shared" si="131"/>
        <v>73</v>
      </c>
      <c r="BT334" s="166">
        <f t="shared" si="132"/>
        <v>50</v>
      </c>
      <c r="BU334" s="166">
        <f t="shared" si="130"/>
        <v>179</v>
      </c>
    </row>
    <row r="335" spans="1:73" ht="14">
      <c r="A335" s="161" t="s">
        <v>1137</v>
      </c>
      <c r="B335" s="161" t="s">
        <v>1157</v>
      </c>
      <c r="C335" s="162" t="s">
        <v>1158</v>
      </c>
      <c r="D335" s="160">
        <v>5.3630000000000004</v>
      </c>
      <c r="E335" s="166" t="s">
        <v>468</v>
      </c>
      <c r="F335" s="166">
        <v>0.25</v>
      </c>
      <c r="G335" s="167"/>
      <c r="H335" s="166"/>
      <c r="I335" s="166"/>
      <c r="J335" s="166"/>
      <c r="K335" s="166"/>
      <c r="L335" s="166"/>
      <c r="M335" s="166"/>
      <c r="N335" s="166"/>
      <c r="O335" s="166">
        <f t="shared" si="129"/>
        <v>0.25</v>
      </c>
      <c r="P335" s="166">
        <f t="shared" si="115"/>
        <v>5.6130000000000004</v>
      </c>
      <c r="Q335" s="171" t="s">
        <v>91</v>
      </c>
      <c r="R335" s="166">
        <v>1.6807000000000001</v>
      </c>
      <c r="S335" s="170">
        <f t="shared" si="116"/>
        <v>40.084200000000003</v>
      </c>
      <c r="T335" s="171">
        <v>62.5</v>
      </c>
      <c r="U335" s="172">
        <f t="shared" si="113"/>
        <v>3.125</v>
      </c>
      <c r="V335" s="166"/>
      <c r="W335" s="166"/>
      <c r="X335" s="173">
        <f t="shared" si="117"/>
        <v>3.125</v>
      </c>
      <c r="Y335" s="166"/>
      <c r="Z335" s="166"/>
      <c r="AA335" s="177">
        <v>0</v>
      </c>
      <c r="AB335" s="22">
        <f t="shared" si="114"/>
        <v>1</v>
      </c>
      <c r="AC335" s="166"/>
      <c r="AD335" s="166"/>
      <c r="AE335" s="173">
        <f t="shared" si="118"/>
        <v>1</v>
      </c>
      <c r="AF335" s="167">
        <v>0</v>
      </c>
      <c r="AG335" s="167">
        <v>22</v>
      </c>
      <c r="AH335" s="167">
        <v>0</v>
      </c>
      <c r="AI335" s="166">
        <f t="shared" si="133"/>
        <v>0</v>
      </c>
      <c r="AJ335" s="173">
        <v>0</v>
      </c>
      <c r="AK335" s="173"/>
      <c r="AL335" s="173">
        <f t="shared" si="119"/>
        <v>0</v>
      </c>
      <c r="AM335" s="173">
        <f t="shared" si="120"/>
        <v>0</v>
      </c>
      <c r="AN335" s="166"/>
      <c r="AO335" s="166"/>
      <c r="AP335" s="173">
        <f t="shared" si="121"/>
        <v>0</v>
      </c>
      <c r="AQ335" s="166"/>
      <c r="AR335" s="166"/>
      <c r="AS335" s="22">
        <f t="shared" si="122"/>
        <v>0</v>
      </c>
      <c r="AT335" s="183"/>
      <c r="AU335" s="166"/>
      <c r="AV335" s="167"/>
      <c r="AW335" s="166"/>
      <c r="AX335" s="173">
        <f t="shared" si="123"/>
        <v>0</v>
      </c>
      <c r="AY335" s="167"/>
      <c r="AZ335" s="166"/>
      <c r="BA335" s="166"/>
      <c r="BB335" s="166"/>
      <c r="BC335" s="173">
        <f t="shared" si="124"/>
        <v>0</v>
      </c>
      <c r="BD335" s="166"/>
      <c r="BE335" s="166"/>
      <c r="BF335" s="166"/>
      <c r="BG335" s="166"/>
      <c r="BH335" s="173">
        <f t="shared" si="125"/>
        <v>0</v>
      </c>
      <c r="BI335" s="166"/>
      <c r="BJ335" s="166"/>
      <c r="BK335" s="166"/>
      <c r="BL335" s="168"/>
      <c r="BM335" s="166"/>
      <c r="BN335" s="166"/>
      <c r="BO335" s="166"/>
      <c r="BP335" s="173">
        <f t="shared" si="126"/>
        <v>0</v>
      </c>
      <c r="BQ335" s="173">
        <f t="shared" si="127"/>
        <v>0</v>
      </c>
      <c r="BR335" s="173">
        <f t="shared" si="128"/>
        <v>49.822200000000002</v>
      </c>
      <c r="BS335" s="166">
        <f t="shared" si="131"/>
        <v>104</v>
      </c>
      <c r="BT335" s="166">
        <f t="shared" si="132"/>
        <v>108</v>
      </c>
      <c r="BU335" s="166">
        <f t="shared" si="130"/>
        <v>411</v>
      </c>
    </row>
    <row r="336" spans="1:73" ht="65">
      <c r="A336" s="163" t="s">
        <v>1137</v>
      </c>
      <c r="B336" s="163" t="s">
        <v>1159</v>
      </c>
      <c r="C336" s="164" t="s">
        <v>1160</v>
      </c>
      <c r="D336" s="160">
        <v>5.5919999999999996</v>
      </c>
      <c r="E336" s="166" t="s">
        <v>468</v>
      </c>
      <c r="F336" s="166">
        <v>0.25</v>
      </c>
      <c r="G336" s="168"/>
      <c r="H336" s="166"/>
      <c r="I336" s="166"/>
      <c r="J336" s="166"/>
      <c r="K336" s="166"/>
      <c r="L336" s="166"/>
      <c r="M336" s="166"/>
      <c r="N336" s="166"/>
      <c r="O336" s="166">
        <f t="shared" si="129"/>
        <v>0.25</v>
      </c>
      <c r="P336" s="166">
        <f t="shared" si="115"/>
        <v>5.8419999999999996</v>
      </c>
      <c r="Q336" s="171" t="s">
        <v>91</v>
      </c>
      <c r="R336" s="166">
        <v>3.48305</v>
      </c>
      <c r="S336" s="170">
        <f t="shared" si="116"/>
        <v>50.898299999999999</v>
      </c>
      <c r="T336" s="171">
        <v>94</v>
      </c>
      <c r="U336" s="172">
        <f t="shared" si="113"/>
        <v>4.7</v>
      </c>
      <c r="V336" s="166"/>
      <c r="W336" s="166"/>
      <c r="X336" s="173">
        <f t="shared" si="117"/>
        <v>4.7</v>
      </c>
      <c r="Y336" s="166"/>
      <c r="Z336" s="166"/>
      <c r="AA336" s="177">
        <v>4.4000000000000004</v>
      </c>
      <c r="AB336" s="22">
        <f t="shared" si="114"/>
        <v>1.88</v>
      </c>
      <c r="AC336" s="166"/>
      <c r="AD336" s="166"/>
      <c r="AE336" s="173">
        <f t="shared" si="118"/>
        <v>1.88</v>
      </c>
      <c r="AF336" s="168">
        <v>0</v>
      </c>
      <c r="AG336" s="168">
        <v>23</v>
      </c>
      <c r="AH336" s="168">
        <v>0</v>
      </c>
      <c r="AI336" s="166">
        <f t="shared" si="133"/>
        <v>0</v>
      </c>
      <c r="AJ336" s="173">
        <v>0</v>
      </c>
      <c r="AK336" s="173"/>
      <c r="AL336" s="173">
        <f t="shared" si="119"/>
        <v>0</v>
      </c>
      <c r="AM336" s="173">
        <f t="shared" si="120"/>
        <v>0</v>
      </c>
      <c r="AN336" s="166"/>
      <c r="AO336" s="166"/>
      <c r="AP336" s="173">
        <f t="shared" si="121"/>
        <v>0</v>
      </c>
      <c r="AQ336" s="166"/>
      <c r="AR336" s="166"/>
      <c r="AS336" s="22">
        <f t="shared" si="122"/>
        <v>0</v>
      </c>
      <c r="AT336" s="183"/>
      <c r="AU336" s="166"/>
      <c r="AV336" s="168" t="s">
        <v>310</v>
      </c>
      <c r="AW336" s="166">
        <v>0.6</v>
      </c>
      <c r="AX336" s="173">
        <f t="shared" si="123"/>
        <v>0.6</v>
      </c>
      <c r="AY336" s="168"/>
      <c r="AZ336" s="166"/>
      <c r="BA336" s="166"/>
      <c r="BB336" s="166"/>
      <c r="BC336" s="173">
        <f t="shared" si="124"/>
        <v>0.6</v>
      </c>
      <c r="BD336" s="186" t="s">
        <v>1161</v>
      </c>
      <c r="BE336" s="166">
        <v>0.25</v>
      </c>
      <c r="BF336" s="166"/>
      <c r="BG336" s="166"/>
      <c r="BH336" s="173">
        <f t="shared" si="125"/>
        <v>0.25</v>
      </c>
      <c r="BI336" s="166" t="s">
        <v>1162</v>
      </c>
      <c r="BJ336" s="166" t="s">
        <v>1162</v>
      </c>
      <c r="BK336" s="166">
        <v>3.8</v>
      </c>
      <c r="BL336" s="168"/>
      <c r="BM336" s="166"/>
      <c r="BN336" s="166"/>
      <c r="BO336" s="166"/>
      <c r="BP336" s="173">
        <f t="shared" si="126"/>
        <v>3.8</v>
      </c>
      <c r="BQ336" s="173">
        <f t="shared" si="127"/>
        <v>4.6500000000000004</v>
      </c>
      <c r="BR336" s="173">
        <f t="shared" si="128"/>
        <v>67.970299999999995</v>
      </c>
      <c r="BS336" s="166">
        <f t="shared" si="131"/>
        <v>19</v>
      </c>
      <c r="BT336" s="166">
        <f t="shared" si="132"/>
        <v>24</v>
      </c>
      <c r="BU336" s="166">
        <f t="shared" si="130"/>
        <v>94</v>
      </c>
    </row>
    <row r="337" spans="1:73" ht="14">
      <c r="A337" s="161" t="s">
        <v>1137</v>
      </c>
      <c r="B337" s="161" t="s">
        <v>1163</v>
      </c>
      <c r="C337" s="162" t="s">
        <v>1164</v>
      </c>
      <c r="D337" s="160">
        <v>5.4320000000000004</v>
      </c>
      <c r="E337" s="166" t="s">
        <v>468</v>
      </c>
      <c r="F337" s="166">
        <v>0.25</v>
      </c>
      <c r="G337" s="167"/>
      <c r="H337" s="166"/>
      <c r="I337" s="166"/>
      <c r="J337" s="166"/>
      <c r="K337" s="166"/>
      <c r="L337" s="166"/>
      <c r="M337" s="166"/>
      <c r="N337" s="166"/>
      <c r="O337" s="166">
        <f t="shared" si="129"/>
        <v>0.25</v>
      </c>
      <c r="P337" s="166">
        <f t="shared" si="115"/>
        <v>5.6820000000000004</v>
      </c>
      <c r="Q337" s="171" t="s">
        <v>91</v>
      </c>
      <c r="R337" s="166">
        <v>1.80175</v>
      </c>
      <c r="S337" s="170">
        <f t="shared" si="116"/>
        <v>40.810499999999998</v>
      </c>
      <c r="T337" s="171">
        <v>62.5</v>
      </c>
      <c r="U337" s="172">
        <f t="shared" si="113"/>
        <v>3.125</v>
      </c>
      <c r="V337" s="166"/>
      <c r="W337" s="166"/>
      <c r="X337" s="173">
        <f t="shared" si="117"/>
        <v>3.125</v>
      </c>
      <c r="Y337" s="166"/>
      <c r="Z337" s="166"/>
      <c r="AA337" s="177">
        <v>4.2</v>
      </c>
      <c r="AB337" s="22">
        <f t="shared" si="114"/>
        <v>1.84</v>
      </c>
      <c r="AC337" s="166"/>
      <c r="AD337" s="166"/>
      <c r="AE337" s="173">
        <f t="shared" si="118"/>
        <v>1.84</v>
      </c>
      <c r="AF337" s="167">
        <v>1</v>
      </c>
      <c r="AG337" s="167">
        <v>23</v>
      </c>
      <c r="AH337" s="167">
        <v>0</v>
      </c>
      <c r="AI337" s="166">
        <f t="shared" si="133"/>
        <v>8.6956521739130405E-2</v>
      </c>
      <c r="AJ337" s="173">
        <v>0</v>
      </c>
      <c r="AK337" s="173"/>
      <c r="AL337" s="173">
        <f t="shared" si="119"/>
        <v>0</v>
      </c>
      <c r="AM337" s="173">
        <f t="shared" si="120"/>
        <v>0</v>
      </c>
      <c r="AN337" s="166"/>
      <c r="AO337" s="166"/>
      <c r="AP337" s="173">
        <f t="shared" si="121"/>
        <v>0</v>
      </c>
      <c r="AQ337" s="166"/>
      <c r="AR337" s="166"/>
      <c r="AS337" s="22">
        <f t="shared" si="122"/>
        <v>8.6956521739130405E-2</v>
      </c>
      <c r="AT337" s="183"/>
      <c r="AU337" s="166"/>
      <c r="AV337" s="167"/>
      <c r="AW337" s="166"/>
      <c r="AX337" s="173">
        <f t="shared" si="123"/>
        <v>0</v>
      </c>
      <c r="AY337" s="167"/>
      <c r="AZ337" s="166"/>
      <c r="BA337" s="166"/>
      <c r="BB337" s="166"/>
      <c r="BC337" s="173">
        <f t="shared" si="124"/>
        <v>0</v>
      </c>
      <c r="BD337" s="166"/>
      <c r="BE337" s="166"/>
      <c r="BF337" s="166"/>
      <c r="BG337" s="166"/>
      <c r="BH337" s="173">
        <f t="shared" si="125"/>
        <v>0</v>
      </c>
      <c r="BI337" s="166"/>
      <c r="BJ337" s="166"/>
      <c r="BK337" s="166"/>
      <c r="BL337" s="168"/>
      <c r="BM337" s="166"/>
      <c r="BN337" s="166"/>
      <c r="BO337" s="166"/>
      <c r="BP337" s="173">
        <f t="shared" si="126"/>
        <v>0</v>
      </c>
      <c r="BQ337" s="173">
        <f t="shared" si="127"/>
        <v>0</v>
      </c>
      <c r="BR337" s="173">
        <f t="shared" si="128"/>
        <v>51.5444565217391</v>
      </c>
      <c r="BS337" s="166">
        <f t="shared" si="131"/>
        <v>101</v>
      </c>
      <c r="BT337" s="166">
        <f t="shared" si="132"/>
        <v>103</v>
      </c>
      <c r="BU337" s="166">
        <f t="shared" si="130"/>
        <v>396</v>
      </c>
    </row>
    <row r="338" spans="1:73" ht="14">
      <c r="A338" s="161" t="s">
        <v>1137</v>
      </c>
      <c r="B338" s="161" t="s">
        <v>1165</v>
      </c>
      <c r="C338" s="162" t="s">
        <v>1166</v>
      </c>
      <c r="D338" s="160">
        <v>5.5389999999999997</v>
      </c>
      <c r="E338" s="166" t="s">
        <v>468</v>
      </c>
      <c r="F338" s="166">
        <v>0.25</v>
      </c>
      <c r="G338" s="167"/>
      <c r="H338" s="166"/>
      <c r="I338" s="166"/>
      <c r="J338" s="166"/>
      <c r="K338" s="166"/>
      <c r="L338" s="166"/>
      <c r="M338" s="166"/>
      <c r="N338" s="166"/>
      <c r="O338" s="166">
        <f t="shared" si="129"/>
        <v>0.25</v>
      </c>
      <c r="P338" s="166">
        <f t="shared" si="115"/>
        <v>5.7889999999999997</v>
      </c>
      <c r="Q338" s="171" t="s">
        <v>91</v>
      </c>
      <c r="R338" s="166">
        <v>2.4326500000000002</v>
      </c>
      <c r="S338" s="170">
        <f t="shared" si="116"/>
        <v>44.5959</v>
      </c>
      <c r="T338" s="171">
        <v>75</v>
      </c>
      <c r="U338" s="172">
        <f t="shared" si="113"/>
        <v>3.75</v>
      </c>
      <c r="V338" s="166"/>
      <c r="W338" s="166"/>
      <c r="X338" s="173">
        <f t="shared" si="117"/>
        <v>3.75</v>
      </c>
      <c r="Y338" s="166"/>
      <c r="Z338" s="166"/>
      <c r="AA338" s="177">
        <v>4</v>
      </c>
      <c r="AB338" s="22">
        <f t="shared" si="114"/>
        <v>1.8</v>
      </c>
      <c r="AC338" s="166"/>
      <c r="AD338" s="166"/>
      <c r="AE338" s="173">
        <f t="shared" si="118"/>
        <v>1.8</v>
      </c>
      <c r="AF338" s="167">
        <v>9</v>
      </c>
      <c r="AG338" s="167">
        <v>23</v>
      </c>
      <c r="AH338" s="167">
        <v>0</v>
      </c>
      <c r="AI338" s="166">
        <f t="shared" si="133"/>
        <v>0.78260869565217395</v>
      </c>
      <c r="AJ338" s="173">
        <v>0</v>
      </c>
      <c r="AK338" s="166">
        <v>10.5</v>
      </c>
      <c r="AL338" s="173">
        <f t="shared" si="119"/>
        <v>10.5</v>
      </c>
      <c r="AM338" s="173">
        <f t="shared" si="120"/>
        <v>0.21</v>
      </c>
      <c r="AN338" s="166"/>
      <c r="AO338" s="166"/>
      <c r="AP338" s="173">
        <f t="shared" si="121"/>
        <v>0.21</v>
      </c>
      <c r="AQ338" s="166"/>
      <c r="AR338" s="166"/>
      <c r="AS338" s="22">
        <f t="shared" si="122"/>
        <v>0.99260869565217402</v>
      </c>
      <c r="AT338" s="183"/>
      <c r="AU338" s="166"/>
      <c r="AV338" s="167"/>
      <c r="AW338" s="166"/>
      <c r="AX338" s="173">
        <f t="shared" si="123"/>
        <v>0</v>
      </c>
      <c r="AY338" s="167"/>
      <c r="AZ338" s="166"/>
      <c r="BA338" s="166"/>
      <c r="BB338" s="166"/>
      <c r="BC338" s="173">
        <f t="shared" si="124"/>
        <v>0</v>
      </c>
      <c r="BD338" s="166"/>
      <c r="BE338" s="166"/>
      <c r="BF338" s="166"/>
      <c r="BG338" s="166"/>
      <c r="BH338" s="173">
        <f t="shared" si="125"/>
        <v>0</v>
      </c>
      <c r="BI338" s="166"/>
      <c r="BJ338" s="166"/>
      <c r="BK338" s="166"/>
      <c r="BL338" s="168"/>
      <c r="BM338" s="166"/>
      <c r="BN338" s="166"/>
      <c r="BO338" s="166"/>
      <c r="BP338" s="173">
        <f t="shared" si="126"/>
        <v>0</v>
      </c>
      <c r="BQ338" s="173">
        <f t="shared" si="127"/>
        <v>0</v>
      </c>
      <c r="BR338" s="173">
        <f t="shared" si="128"/>
        <v>56.9275086956522</v>
      </c>
      <c r="BS338" s="166">
        <f t="shared" si="131"/>
        <v>76</v>
      </c>
      <c r="BT338" s="166">
        <f t="shared" si="132"/>
        <v>79</v>
      </c>
      <c r="BU338" s="166">
        <f t="shared" si="130"/>
        <v>298</v>
      </c>
    </row>
    <row r="339" spans="1:73" ht="14">
      <c r="A339" s="161" t="s">
        <v>1137</v>
      </c>
      <c r="B339" s="161" t="s">
        <v>1167</v>
      </c>
      <c r="C339" s="162" t="s">
        <v>1168</v>
      </c>
      <c r="D339" s="160">
        <v>5.45</v>
      </c>
      <c r="E339" s="166" t="s">
        <v>468</v>
      </c>
      <c r="F339" s="166">
        <v>0.25</v>
      </c>
      <c r="G339" s="167"/>
      <c r="H339" s="166"/>
      <c r="I339" s="166"/>
      <c r="J339" s="166"/>
      <c r="K339" s="166"/>
      <c r="L339" s="166"/>
      <c r="M339" s="166"/>
      <c r="N339" s="166"/>
      <c r="O339" s="166">
        <f t="shared" si="129"/>
        <v>0.25</v>
      </c>
      <c r="P339" s="166">
        <f t="shared" si="115"/>
        <v>5.7</v>
      </c>
      <c r="Q339" s="171" t="s">
        <v>91</v>
      </c>
      <c r="R339" s="166">
        <v>2.3508499999999999</v>
      </c>
      <c r="S339" s="170">
        <f t="shared" si="116"/>
        <v>44.1051</v>
      </c>
      <c r="T339" s="171">
        <v>62.5</v>
      </c>
      <c r="U339" s="172">
        <f t="shared" si="113"/>
        <v>3.125</v>
      </c>
      <c r="V339" s="166"/>
      <c r="W339" s="166"/>
      <c r="X339" s="173">
        <f t="shared" si="117"/>
        <v>3.125</v>
      </c>
      <c r="Y339" s="166"/>
      <c r="Z339" s="166"/>
      <c r="AA339" s="177">
        <v>4.25</v>
      </c>
      <c r="AB339" s="22">
        <f t="shared" si="114"/>
        <v>1.85</v>
      </c>
      <c r="AC339" s="166"/>
      <c r="AD339" s="166"/>
      <c r="AE339" s="173">
        <f t="shared" si="118"/>
        <v>1.85</v>
      </c>
      <c r="AF339" s="167">
        <v>0</v>
      </c>
      <c r="AG339" s="167">
        <v>23</v>
      </c>
      <c r="AH339" s="167">
        <v>0</v>
      </c>
      <c r="AI339" s="166">
        <f t="shared" si="133"/>
        <v>0</v>
      </c>
      <c r="AJ339" s="173">
        <v>0</v>
      </c>
      <c r="AK339" s="166">
        <v>8.5</v>
      </c>
      <c r="AL339" s="173">
        <f t="shared" si="119"/>
        <v>8.5</v>
      </c>
      <c r="AM339" s="173">
        <f t="shared" si="120"/>
        <v>0.17</v>
      </c>
      <c r="AN339" s="166"/>
      <c r="AO339" s="166"/>
      <c r="AP339" s="173">
        <f t="shared" si="121"/>
        <v>0.17</v>
      </c>
      <c r="AQ339" s="166"/>
      <c r="AR339" s="166"/>
      <c r="AS339" s="22">
        <f t="shared" si="122"/>
        <v>0.17</v>
      </c>
      <c r="AT339" s="183" t="s">
        <v>1169</v>
      </c>
      <c r="AU339" s="169">
        <v>6.9</v>
      </c>
      <c r="AV339" s="167"/>
      <c r="AW339" s="166"/>
      <c r="AX339" s="173">
        <f t="shared" si="123"/>
        <v>6.9</v>
      </c>
      <c r="AY339" s="167"/>
      <c r="AZ339" s="166"/>
      <c r="BA339" s="166" t="s">
        <v>608</v>
      </c>
      <c r="BB339" s="166">
        <v>0.5</v>
      </c>
      <c r="BC339" s="173">
        <f t="shared" si="124"/>
        <v>7.4</v>
      </c>
      <c r="BD339" s="166"/>
      <c r="BE339" s="166"/>
      <c r="BF339" s="166"/>
      <c r="BG339" s="166"/>
      <c r="BH339" s="173">
        <f t="shared" si="125"/>
        <v>0</v>
      </c>
      <c r="BI339" s="166" t="s">
        <v>641</v>
      </c>
      <c r="BJ339" s="166" t="s">
        <v>641</v>
      </c>
      <c r="BK339" s="166">
        <v>1.5</v>
      </c>
      <c r="BL339" s="168"/>
      <c r="BM339" s="166"/>
      <c r="BN339" s="166"/>
      <c r="BO339" s="166"/>
      <c r="BP339" s="173">
        <f t="shared" si="126"/>
        <v>1.5</v>
      </c>
      <c r="BQ339" s="173">
        <f t="shared" si="127"/>
        <v>8.9</v>
      </c>
      <c r="BR339" s="173">
        <f t="shared" si="128"/>
        <v>63.850099999999998</v>
      </c>
      <c r="BS339" s="166">
        <f t="shared" si="131"/>
        <v>81</v>
      </c>
      <c r="BT339" s="166">
        <f t="shared" si="132"/>
        <v>37</v>
      </c>
      <c r="BU339" s="166">
        <f t="shared" si="130"/>
        <v>134</v>
      </c>
    </row>
    <row r="340" spans="1:73" ht="14">
      <c r="A340" s="161" t="s">
        <v>1137</v>
      </c>
      <c r="B340" s="161" t="s">
        <v>1170</v>
      </c>
      <c r="C340" s="162" t="s">
        <v>1171</v>
      </c>
      <c r="D340" s="160">
        <v>5.6429999999999998</v>
      </c>
      <c r="E340" s="166" t="s">
        <v>468</v>
      </c>
      <c r="F340" s="166">
        <v>0.25</v>
      </c>
      <c r="G340" s="167"/>
      <c r="H340" s="166"/>
      <c r="I340" s="166"/>
      <c r="J340" s="166"/>
      <c r="K340" s="166"/>
      <c r="L340" s="166"/>
      <c r="M340" s="166"/>
      <c r="N340" s="166"/>
      <c r="O340" s="166">
        <f t="shared" si="129"/>
        <v>0.25</v>
      </c>
      <c r="P340" s="166">
        <f t="shared" si="115"/>
        <v>5.8929999999999998</v>
      </c>
      <c r="Q340" s="171" t="s">
        <v>91</v>
      </c>
      <c r="R340" s="166">
        <v>3.20566</v>
      </c>
      <c r="S340" s="170">
        <f t="shared" si="116"/>
        <v>49.233960000000003</v>
      </c>
      <c r="T340" s="171">
        <v>74</v>
      </c>
      <c r="U340" s="172">
        <f t="shared" si="113"/>
        <v>3.7</v>
      </c>
      <c r="V340" s="166"/>
      <c r="W340" s="166"/>
      <c r="X340" s="173">
        <f t="shared" si="117"/>
        <v>3.7</v>
      </c>
      <c r="Y340" s="166"/>
      <c r="Z340" s="166"/>
      <c r="AA340" s="177">
        <v>3.5</v>
      </c>
      <c r="AB340" s="22">
        <f t="shared" si="114"/>
        <v>1.7</v>
      </c>
      <c r="AC340" s="166"/>
      <c r="AD340" s="166"/>
      <c r="AE340" s="173">
        <f t="shared" si="118"/>
        <v>1.7</v>
      </c>
      <c r="AF340" s="167">
        <v>9</v>
      </c>
      <c r="AG340" s="167">
        <v>23</v>
      </c>
      <c r="AH340" s="167">
        <v>0</v>
      </c>
      <c r="AI340" s="166">
        <f t="shared" si="133"/>
        <v>0.78260869565217395</v>
      </c>
      <c r="AJ340" s="173">
        <v>0</v>
      </c>
      <c r="AK340" s="166">
        <v>7</v>
      </c>
      <c r="AL340" s="173">
        <f t="shared" si="119"/>
        <v>7</v>
      </c>
      <c r="AM340" s="173">
        <f t="shared" si="120"/>
        <v>0.14000000000000001</v>
      </c>
      <c r="AN340" s="166"/>
      <c r="AO340" s="166"/>
      <c r="AP340" s="173">
        <f t="shared" si="121"/>
        <v>0.14000000000000001</v>
      </c>
      <c r="AQ340" s="181" t="s">
        <v>270</v>
      </c>
      <c r="AR340" s="181">
        <v>0</v>
      </c>
      <c r="AS340" s="22">
        <f t="shared" si="122"/>
        <v>0.92260869565217396</v>
      </c>
      <c r="AT340" s="183"/>
      <c r="AU340" s="166"/>
      <c r="AV340" s="167"/>
      <c r="AW340" s="166"/>
      <c r="AX340" s="173">
        <f t="shared" si="123"/>
        <v>0</v>
      </c>
      <c r="AY340" s="167"/>
      <c r="AZ340" s="166"/>
      <c r="BA340" s="166"/>
      <c r="BB340" s="166"/>
      <c r="BC340" s="173">
        <f t="shared" si="124"/>
        <v>0</v>
      </c>
      <c r="BD340" s="166"/>
      <c r="BE340" s="166"/>
      <c r="BF340" s="166"/>
      <c r="BG340" s="166"/>
      <c r="BH340" s="173">
        <f t="shared" si="125"/>
        <v>0</v>
      </c>
      <c r="BI340" s="166"/>
      <c r="BJ340" s="166"/>
      <c r="BK340" s="166"/>
      <c r="BL340" s="168"/>
      <c r="BM340" s="166"/>
      <c r="BN340" s="166"/>
      <c r="BO340" s="166"/>
      <c r="BP340" s="173">
        <f t="shared" si="126"/>
        <v>0</v>
      </c>
      <c r="BQ340" s="173">
        <f t="shared" si="127"/>
        <v>0</v>
      </c>
      <c r="BR340" s="173">
        <f t="shared" si="128"/>
        <v>61.449568695652196</v>
      </c>
      <c r="BS340" s="166">
        <f t="shared" si="131"/>
        <v>36</v>
      </c>
      <c r="BT340" s="166">
        <f t="shared" si="132"/>
        <v>54</v>
      </c>
      <c r="BU340" s="166">
        <f t="shared" si="130"/>
        <v>186</v>
      </c>
    </row>
    <row r="341" spans="1:73" ht="14">
      <c r="A341" s="161" t="s">
        <v>1137</v>
      </c>
      <c r="B341" s="161" t="s">
        <v>1172</v>
      </c>
      <c r="C341" s="162" t="s">
        <v>1173</v>
      </c>
      <c r="D341" s="160">
        <v>5.4349999999999996</v>
      </c>
      <c r="E341" s="166" t="s">
        <v>468</v>
      </c>
      <c r="F341" s="166">
        <v>0.25</v>
      </c>
      <c r="G341" s="167"/>
      <c r="H341" s="166"/>
      <c r="I341" s="166"/>
      <c r="J341" s="166"/>
      <c r="K341" s="166"/>
      <c r="L341" s="166"/>
      <c r="M341" s="166"/>
      <c r="N341" s="166"/>
      <c r="O341" s="166">
        <f t="shared" si="129"/>
        <v>0.25</v>
      </c>
      <c r="P341" s="166">
        <f t="shared" si="115"/>
        <v>5.6849999999999996</v>
      </c>
      <c r="Q341" s="171" t="s">
        <v>91</v>
      </c>
      <c r="R341" s="166">
        <v>2.6207500000000001</v>
      </c>
      <c r="S341" s="170">
        <f t="shared" si="116"/>
        <v>45.724499999999999</v>
      </c>
      <c r="T341" s="171">
        <v>67.5</v>
      </c>
      <c r="U341" s="172">
        <f t="shared" si="113"/>
        <v>3.375</v>
      </c>
      <c r="V341" s="166"/>
      <c r="W341" s="166"/>
      <c r="X341" s="173">
        <f t="shared" si="117"/>
        <v>3.375</v>
      </c>
      <c r="Y341" s="166"/>
      <c r="Z341" s="166"/>
      <c r="AA341" s="177">
        <v>3.7</v>
      </c>
      <c r="AB341" s="22">
        <f t="shared" si="114"/>
        <v>1.74</v>
      </c>
      <c r="AC341" s="166"/>
      <c r="AD341" s="166"/>
      <c r="AE341" s="173">
        <f t="shared" si="118"/>
        <v>1.74</v>
      </c>
      <c r="AF341" s="167">
        <v>0</v>
      </c>
      <c r="AG341" s="167">
        <v>23</v>
      </c>
      <c r="AH341" s="167">
        <v>0</v>
      </c>
      <c r="AI341" s="166">
        <f t="shared" si="133"/>
        <v>0</v>
      </c>
      <c r="AJ341" s="173">
        <v>0</v>
      </c>
      <c r="AK341" s="173"/>
      <c r="AL341" s="173">
        <f t="shared" si="119"/>
        <v>0</v>
      </c>
      <c r="AM341" s="173">
        <f t="shared" si="120"/>
        <v>0</v>
      </c>
      <c r="AN341" s="166"/>
      <c r="AO341" s="166"/>
      <c r="AP341" s="173">
        <f t="shared" si="121"/>
        <v>0</v>
      </c>
      <c r="AQ341" s="166"/>
      <c r="AR341" s="166"/>
      <c r="AS341" s="22">
        <f t="shared" si="122"/>
        <v>0</v>
      </c>
      <c r="AT341" s="183"/>
      <c r="AU341" s="166"/>
      <c r="AV341" s="167"/>
      <c r="AW341" s="166"/>
      <c r="AX341" s="173">
        <f t="shared" si="123"/>
        <v>0</v>
      </c>
      <c r="AY341" s="167"/>
      <c r="AZ341" s="166"/>
      <c r="BA341" s="166"/>
      <c r="BB341" s="166"/>
      <c r="BC341" s="173">
        <f t="shared" si="124"/>
        <v>0</v>
      </c>
      <c r="BD341" s="166"/>
      <c r="BE341" s="166"/>
      <c r="BF341" s="166"/>
      <c r="BG341" s="166"/>
      <c r="BH341" s="173">
        <f t="shared" si="125"/>
        <v>0</v>
      </c>
      <c r="BI341" s="166"/>
      <c r="BJ341" s="166"/>
      <c r="BK341" s="166"/>
      <c r="BL341" s="168"/>
      <c r="BM341" s="166"/>
      <c r="BN341" s="166"/>
      <c r="BO341" s="166"/>
      <c r="BP341" s="173">
        <f t="shared" si="126"/>
        <v>0</v>
      </c>
      <c r="BQ341" s="173">
        <f t="shared" si="127"/>
        <v>0</v>
      </c>
      <c r="BR341" s="173">
        <f t="shared" si="128"/>
        <v>56.524500000000003</v>
      </c>
      <c r="BS341" s="166">
        <f t="shared" si="131"/>
        <v>67</v>
      </c>
      <c r="BT341" s="166">
        <f t="shared" si="132"/>
        <v>82</v>
      </c>
      <c r="BU341" s="166">
        <f t="shared" si="130"/>
        <v>309</v>
      </c>
    </row>
    <row r="342" spans="1:73" ht="14">
      <c r="A342" s="161" t="s">
        <v>1137</v>
      </c>
      <c r="B342" s="161" t="s">
        <v>1174</v>
      </c>
      <c r="C342" s="162" t="s">
        <v>1175</v>
      </c>
      <c r="D342" s="160">
        <v>5.5919999999999996</v>
      </c>
      <c r="E342" s="166" t="s">
        <v>468</v>
      </c>
      <c r="F342" s="166">
        <v>0.25</v>
      </c>
      <c r="G342" s="167"/>
      <c r="H342" s="166"/>
      <c r="I342" s="166"/>
      <c r="J342" s="166"/>
      <c r="K342" s="166"/>
      <c r="L342" s="166"/>
      <c r="M342" s="166"/>
      <c r="N342" s="166"/>
      <c r="O342" s="166">
        <f t="shared" si="129"/>
        <v>0.25</v>
      </c>
      <c r="P342" s="166">
        <f t="shared" si="115"/>
        <v>5.8419999999999996</v>
      </c>
      <c r="Q342" s="171" t="s">
        <v>91</v>
      </c>
      <c r="R342" s="166">
        <v>2.9084699999999999</v>
      </c>
      <c r="S342" s="170">
        <f t="shared" si="116"/>
        <v>47.45082</v>
      </c>
      <c r="T342" s="171">
        <v>82.5</v>
      </c>
      <c r="U342" s="172">
        <f t="shared" si="113"/>
        <v>4.125</v>
      </c>
      <c r="V342" s="166"/>
      <c r="W342" s="166"/>
      <c r="X342" s="173">
        <f t="shared" si="117"/>
        <v>4.125</v>
      </c>
      <c r="Y342" s="166"/>
      <c r="Z342" s="166"/>
      <c r="AA342" s="177">
        <v>0</v>
      </c>
      <c r="AB342" s="22">
        <f t="shared" si="114"/>
        <v>1</v>
      </c>
      <c r="AC342" s="166"/>
      <c r="AD342" s="166"/>
      <c r="AE342" s="173">
        <f t="shared" si="118"/>
        <v>1</v>
      </c>
      <c r="AF342" s="167">
        <v>3</v>
      </c>
      <c r="AG342" s="167">
        <v>23</v>
      </c>
      <c r="AH342" s="167">
        <v>0</v>
      </c>
      <c r="AI342" s="166">
        <f t="shared" si="133"/>
        <v>0.26086956521739102</v>
      </c>
      <c r="AJ342" s="173">
        <v>0</v>
      </c>
      <c r="AK342" s="166">
        <v>51.5</v>
      </c>
      <c r="AL342" s="173">
        <f t="shared" si="119"/>
        <v>51.5</v>
      </c>
      <c r="AM342" s="173">
        <f t="shared" si="120"/>
        <v>1.03</v>
      </c>
      <c r="AN342" s="166"/>
      <c r="AO342" s="166"/>
      <c r="AP342" s="173">
        <f t="shared" si="121"/>
        <v>1.03</v>
      </c>
      <c r="AQ342" s="166"/>
      <c r="AR342" s="166"/>
      <c r="AS342" s="22">
        <f t="shared" si="122"/>
        <v>1.29086956521739</v>
      </c>
      <c r="AT342" s="183"/>
      <c r="AU342" s="166"/>
      <c r="AV342" s="167"/>
      <c r="AW342" s="166"/>
      <c r="AX342" s="173">
        <f t="shared" si="123"/>
        <v>0</v>
      </c>
      <c r="AY342" s="167"/>
      <c r="AZ342" s="166"/>
      <c r="BA342" s="166"/>
      <c r="BB342" s="166"/>
      <c r="BC342" s="173">
        <f t="shared" si="124"/>
        <v>0</v>
      </c>
      <c r="BD342" s="166"/>
      <c r="BE342" s="166"/>
      <c r="BF342" s="166"/>
      <c r="BG342" s="166"/>
      <c r="BH342" s="173">
        <f t="shared" si="125"/>
        <v>0</v>
      </c>
      <c r="BI342" s="166"/>
      <c r="BJ342" s="166"/>
      <c r="BK342" s="166"/>
      <c r="BL342" s="168"/>
      <c r="BM342" s="166"/>
      <c r="BN342" s="166"/>
      <c r="BO342" s="166"/>
      <c r="BP342" s="173">
        <f t="shared" si="126"/>
        <v>0</v>
      </c>
      <c r="BQ342" s="173">
        <f t="shared" si="127"/>
        <v>0</v>
      </c>
      <c r="BR342" s="173">
        <f t="shared" si="128"/>
        <v>59.708689565217398</v>
      </c>
      <c r="BS342" s="166">
        <f t="shared" si="131"/>
        <v>51</v>
      </c>
      <c r="BT342" s="166">
        <f t="shared" si="132"/>
        <v>61</v>
      </c>
      <c r="BU342" s="166">
        <f t="shared" si="130"/>
        <v>223</v>
      </c>
    </row>
    <row r="343" spans="1:73" ht="14">
      <c r="A343" s="161" t="s">
        <v>1137</v>
      </c>
      <c r="B343" s="161" t="s">
        <v>1176</v>
      </c>
      <c r="C343" s="162" t="s">
        <v>1177</v>
      </c>
      <c r="D343" s="160">
        <v>5.5369999999999999</v>
      </c>
      <c r="E343" s="166" t="s">
        <v>468</v>
      </c>
      <c r="F343" s="166">
        <v>0.25</v>
      </c>
      <c r="G343" s="167"/>
      <c r="H343" s="166"/>
      <c r="I343" s="166" t="s">
        <v>140</v>
      </c>
      <c r="J343" s="166">
        <v>0.2</v>
      </c>
      <c r="K343" s="166"/>
      <c r="L343" s="166"/>
      <c r="M343" s="166"/>
      <c r="N343" s="166"/>
      <c r="O343" s="166">
        <f t="shared" si="129"/>
        <v>0.45</v>
      </c>
      <c r="P343" s="166">
        <f t="shared" si="115"/>
        <v>5.9870000000000001</v>
      </c>
      <c r="Q343" s="171" t="s">
        <v>91</v>
      </c>
      <c r="R343" s="166">
        <v>2.66222</v>
      </c>
      <c r="S343" s="170">
        <f t="shared" si="116"/>
        <v>45.973320000000001</v>
      </c>
      <c r="T343" s="171">
        <v>82.5</v>
      </c>
      <c r="U343" s="172">
        <f t="shared" si="113"/>
        <v>4.125</v>
      </c>
      <c r="V343" s="166"/>
      <c r="W343" s="166"/>
      <c r="X343" s="173">
        <f t="shared" si="117"/>
        <v>4.125</v>
      </c>
      <c r="Y343" s="166"/>
      <c r="Z343" s="166"/>
      <c r="AA343" s="177">
        <v>3.9329999999999998</v>
      </c>
      <c r="AB343" s="22">
        <f t="shared" si="114"/>
        <v>1.7866</v>
      </c>
      <c r="AC343" s="166"/>
      <c r="AD343" s="166"/>
      <c r="AE343" s="173">
        <f t="shared" si="118"/>
        <v>1.7866</v>
      </c>
      <c r="AF343" s="167">
        <v>13</v>
      </c>
      <c r="AG343" s="167">
        <v>22</v>
      </c>
      <c r="AH343" s="167">
        <v>0</v>
      </c>
      <c r="AI343" s="166">
        <f t="shared" si="133"/>
        <v>1.1818181818181801</v>
      </c>
      <c r="AJ343" s="173">
        <v>0</v>
      </c>
      <c r="AK343" s="173"/>
      <c r="AL343" s="173">
        <f t="shared" si="119"/>
        <v>0</v>
      </c>
      <c r="AM343" s="173">
        <f t="shared" si="120"/>
        <v>0</v>
      </c>
      <c r="AN343" s="166"/>
      <c r="AO343" s="166"/>
      <c r="AP343" s="173">
        <f t="shared" si="121"/>
        <v>0</v>
      </c>
      <c r="AQ343" s="166" t="s">
        <v>206</v>
      </c>
      <c r="AR343" s="166">
        <v>0.3</v>
      </c>
      <c r="AS343" s="22">
        <f t="shared" si="122"/>
        <v>1.4818181818181799</v>
      </c>
      <c r="AT343" s="183"/>
      <c r="AU343" s="166"/>
      <c r="AV343" s="167"/>
      <c r="AW343" s="166"/>
      <c r="AX343" s="173">
        <f t="shared" si="123"/>
        <v>0</v>
      </c>
      <c r="AY343" s="167"/>
      <c r="AZ343" s="166"/>
      <c r="BA343" s="166"/>
      <c r="BB343" s="166"/>
      <c r="BC343" s="173">
        <f t="shared" si="124"/>
        <v>0</v>
      </c>
      <c r="BD343" s="166"/>
      <c r="BE343" s="166"/>
      <c r="BF343" s="166"/>
      <c r="BG343" s="166"/>
      <c r="BH343" s="173">
        <f t="shared" si="125"/>
        <v>0</v>
      </c>
      <c r="BI343" s="166" t="s">
        <v>130</v>
      </c>
      <c r="BJ343" s="166" t="s">
        <v>130</v>
      </c>
      <c r="BK343" s="166">
        <v>1</v>
      </c>
      <c r="BL343" s="168"/>
      <c r="BM343" s="166"/>
      <c r="BN343" s="166"/>
      <c r="BO343" s="166"/>
      <c r="BP343" s="173">
        <f t="shared" si="126"/>
        <v>1</v>
      </c>
      <c r="BQ343" s="173">
        <f t="shared" si="127"/>
        <v>1</v>
      </c>
      <c r="BR343" s="173">
        <f t="shared" si="128"/>
        <v>60.353738181818201</v>
      </c>
      <c r="BS343" s="166">
        <f t="shared" si="131"/>
        <v>64</v>
      </c>
      <c r="BT343" s="166">
        <f t="shared" si="132"/>
        <v>59</v>
      </c>
      <c r="BU343" s="166">
        <f t="shared" si="130"/>
        <v>205</v>
      </c>
    </row>
    <row r="344" spans="1:73" ht="14">
      <c r="A344" s="161" t="s">
        <v>1137</v>
      </c>
      <c r="B344" s="161" t="s">
        <v>1178</v>
      </c>
      <c r="C344" s="162" t="s">
        <v>1179</v>
      </c>
      <c r="D344" s="160">
        <v>5.7169999999999996</v>
      </c>
      <c r="E344" s="166" t="s">
        <v>468</v>
      </c>
      <c r="F344" s="166">
        <v>0.25</v>
      </c>
      <c r="G344" s="167" t="s">
        <v>125</v>
      </c>
      <c r="H344" s="166">
        <v>0.25</v>
      </c>
      <c r="I344" s="169"/>
      <c r="J344" s="169"/>
      <c r="K344" s="166"/>
      <c r="L344" s="166"/>
      <c r="M344" s="166"/>
      <c r="N344" s="166"/>
      <c r="O344" s="166">
        <f t="shared" si="129"/>
        <v>0.5</v>
      </c>
      <c r="P344" s="166">
        <f t="shared" si="115"/>
        <v>6.2169999999999996</v>
      </c>
      <c r="Q344" s="171" t="s">
        <v>91</v>
      </c>
      <c r="R344" s="166">
        <v>3.34043</v>
      </c>
      <c r="S344" s="170">
        <f t="shared" si="116"/>
        <v>50.042580000000001</v>
      </c>
      <c r="T344" s="171">
        <v>71.5</v>
      </c>
      <c r="U344" s="172">
        <f t="shared" si="113"/>
        <v>3.5750000000000002</v>
      </c>
      <c r="V344" s="166"/>
      <c r="W344" s="166"/>
      <c r="X344" s="173">
        <f t="shared" si="117"/>
        <v>3.5750000000000002</v>
      </c>
      <c r="Y344" s="166"/>
      <c r="Z344" s="166"/>
      <c r="AA344" s="177">
        <v>4</v>
      </c>
      <c r="AB344" s="22">
        <f t="shared" si="114"/>
        <v>1.8</v>
      </c>
      <c r="AC344" s="166"/>
      <c r="AD344" s="166"/>
      <c r="AE344" s="173">
        <f t="shared" si="118"/>
        <v>1.8</v>
      </c>
      <c r="AF344" s="167">
        <v>16</v>
      </c>
      <c r="AG344" s="167">
        <v>22</v>
      </c>
      <c r="AH344" s="167">
        <v>0</v>
      </c>
      <c r="AI344" s="166">
        <f t="shared" si="133"/>
        <v>1.4545454545454499</v>
      </c>
      <c r="AJ344" s="173">
        <v>0</v>
      </c>
      <c r="AK344" s="166">
        <v>98.5</v>
      </c>
      <c r="AL344" s="173">
        <f t="shared" si="119"/>
        <v>98.5</v>
      </c>
      <c r="AM344" s="173">
        <f t="shared" si="120"/>
        <v>1.97</v>
      </c>
      <c r="AN344" s="166" t="s">
        <v>1180</v>
      </c>
      <c r="AO344" s="166">
        <v>0.75</v>
      </c>
      <c r="AP344" s="173">
        <f t="shared" si="121"/>
        <v>2.72</v>
      </c>
      <c r="AQ344" s="181" t="s">
        <v>206</v>
      </c>
      <c r="AR344" s="181">
        <v>0.3</v>
      </c>
      <c r="AS344" s="22">
        <f t="shared" si="122"/>
        <v>4.4745454545454502</v>
      </c>
      <c r="AT344" s="183"/>
      <c r="AU344" s="166"/>
      <c r="AV344" s="167" t="s">
        <v>198</v>
      </c>
      <c r="AW344" s="166">
        <v>0.8</v>
      </c>
      <c r="AX344" s="173">
        <f t="shared" si="123"/>
        <v>0.8</v>
      </c>
      <c r="AY344" s="167"/>
      <c r="AZ344" s="166"/>
      <c r="BA344" s="166"/>
      <c r="BB344" s="166"/>
      <c r="BC344" s="173">
        <f t="shared" si="124"/>
        <v>0.8</v>
      </c>
      <c r="BD344" s="166"/>
      <c r="BE344" s="166"/>
      <c r="BF344" s="166"/>
      <c r="BG344" s="166"/>
      <c r="BH344" s="173">
        <f t="shared" si="125"/>
        <v>0</v>
      </c>
      <c r="BI344" s="166" t="s">
        <v>554</v>
      </c>
      <c r="BJ344" s="166" t="s">
        <v>554</v>
      </c>
      <c r="BK344" s="166">
        <v>1</v>
      </c>
      <c r="BL344" s="168"/>
      <c r="BM344" s="166"/>
      <c r="BN344" s="166"/>
      <c r="BO344" s="166"/>
      <c r="BP344" s="173">
        <f t="shared" si="126"/>
        <v>1</v>
      </c>
      <c r="BQ344" s="173">
        <f t="shared" si="127"/>
        <v>1.8</v>
      </c>
      <c r="BR344" s="173">
        <f t="shared" si="128"/>
        <v>67.909125454545503</v>
      </c>
      <c r="BS344" s="166">
        <f t="shared" si="131"/>
        <v>24</v>
      </c>
      <c r="BT344" s="166">
        <f t="shared" si="132"/>
        <v>25</v>
      </c>
      <c r="BU344" s="166">
        <f t="shared" si="130"/>
        <v>95</v>
      </c>
    </row>
    <row r="345" spans="1:73" ht="14">
      <c r="A345" s="161" t="s">
        <v>1137</v>
      </c>
      <c r="B345" s="161" t="s">
        <v>1181</v>
      </c>
      <c r="C345" s="162" t="s">
        <v>1182</v>
      </c>
      <c r="D345" s="160">
        <v>5.4530000000000003</v>
      </c>
      <c r="E345" s="166" t="s">
        <v>468</v>
      </c>
      <c r="F345" s="166">
        <v>0.25</v>
      </c>
      <c r="G345" s="167"/>
      <c r="H345" s="166"/>
      <c r="I345" s="166"/>
      <c r="J345" s="166"/>
      <c r="K345" s="166"/>
      <c r="L345" s="166"/>
      <c r="M345" s="166"/>
      <c r="N345" s="166"/>
      <c r="O345" s="166">
        <f t="shared" si="129"/>
        <v>0.25</v>
      </c>
      <c r="P345" s="166">
        <f t="shared" si="115"/>
        <v>5.7030000000000003</v>
      </c>
      <c r="Q345" s="171" t="s">
        <v>91</v>
      </c>
      <c r="R345" s="166">
        <v>1.9254</v>
      </c>
      <c r="S345" s="170">
        <f t="shared" si="116"/>
        <v>41.552399999999999</v>
      </c>
      <c r="T345" s="171">
        <v>55.5</v>
      </c>
      <c r="U345" s="172">
        <f t="shared" si="113"/>
        <v>2.7749999999999999</v>
      </c>
      <c r="V345" s="166"/>
      <c r="W345" s="166"/>
      <c r="X345" s="173">
        <f t="shared" si="117"/>
        <v>2.7749999999999999</v>
      </c>
      <c r="Y345" s="166"/>
      <c r="Z345" s="166"/>
      <c r="AA345" s="177">
        <v>3.5</v>
      </c>
      <c r="AB345" s="22">
        <f t="shared" si="114"/>
        <v>1.7</v>
      </c>
      <c r="AC345" s="166"/>
      <c r="AD345" s="166"/>
      <c r="AE345" s="173">
        <f t="shared" si="118"/>
        <v>1.7</v>
      </c>
      <c r="AF345" s="167">
        <v>0</v>
      </c>
      <c r="AG345" s="167">
        <v>22</v>
      </c>
      <c r="AH345" s="167">
        <v>0</v>
      </c>
      <c r="AI345" s="166">
        <f t="shared" si="133"/>
        <v>0</v>
      </c>
      <c r="AJ345" s="173">
        <v>0</v>
      </c>
      <c r="AK345" s="173"/>
      <c r="AL345" s="173">
        <f t="shared" si="119"/>
        <v>0</v>
      </c>
      <c r="AM345" s="173">
        <f t="shared" si="120"/>
        <v>0</v>
      </c>
      <c r="AN345" s="166"/>
      <c r="AO345" s="166"/>
      <c r="AP345" s="173">
        <f t="shared" si="121"/>
        <v>0</v>
      </c>
      <c r="AQ345" s="166"/>
      <c r="AR345" s="166"/>
      <c r="AS345" s="22">
        <f t="shared" si="122"/>
        <v>0</v>
      </c>
      <c r="AT345" s="183"/>
      <c r="AU345" s="166"/>
      <c r="AV345" s="167"/>
      <c r="AW345" s="166"/>
      <c r="AX345" s="173">
        <f t="shared" si="123"/>
        <v>0</v>
      </c>
      <c r="AY345" s="167"/>
      <c r="AZ345" s="166"/>
      <c r="BA345" s="166"/>
      <c r="BB345" s="166"/>
      <c r="BC345" s="173">
        <f t="shared" si="124"/>
        <v>0</v>
      </c>
      <c r="BD345" s="166"/>
      <c r="BE345" s="166"/>
      <c r="BF345" s="166"/>
      <c r="BG345" s="166"/>
      <c r="BH345" s="173">
        <f t="shared" si="125"/>
        <v>0</v>
      </c>
      <c r="BI345" s="166"/>
      <c r="BJ345" s="166"/>
      <c r="BK345" s="166"/>
      <c r="BL345" s="168"/>
      <c r="BM345" s="166"/>
      <c r="BN345" s="166"/>
      <c r="BO345" s="166"/>
      <c r="BP345" s="173">
        <f t="shared" si="126"/>
        <v>0</v>
      </c>
      <c r="BQ345" s="173">
        <f t="shared" si="127"/>
        <v>0</v>
      </c>
      <c r="BR345" s="173">
        <f t="shared" si="128"/>
        <v>51.730400000000003</v>
      </c>
      <c r="BS345" s="166">
        <f t="shared" si="131"/>
        <v>96</v>
      </c>
      <c r="BT345" s="166">
        <f t="shared" si="132"/>
        <v>102</v>
      </c>
      <c r="BU345" s="166">
        <f t="shared" si="130"/>
        <v>393</v>
      </c>
    </row>
    <row r="346" spans="1:73" ht="14">
      <c r="A346" s="161" t="s">
        <v>1137</v>
      </c>
      <c r="B346" s="161" t="s">
        <v>1183</v>
      </c>
      <c r="C346" s="162" t="s">
        <v>1184</v>
      </c>
      <c r="D346" s="160">
        <v>5.5709999999999997</v>
      </c>
      <c r="E346" s="166" t="s">
        <v>468</v>
      </c>
      <c r="F346" s="166">
        <v>0.25</v>
      </c>
      <c r="G346" s="167" t="s">
        <v>125</v>
      </c>
      <c r="H346" s="166">
        <v>0.25</v>
      </c>
      <c r="I346" s="166" t="s">
        <v>140</v>
      </c>
      <c r="J346" s="166">
        <v>0.2</v>
      </c>
      <c r="K346" s="166"/>
      <c r="L346" s="166"/>
      <c r="M346" s="166"/>
      <c r="N346" s="166"/>
      <c r="O346" s="166">
        <f t="shared" si="129"/>
        <v>0.7</v>
      </c>
      <c r="P346" s="166">
        <f t="shared" si="115"/>
        <v>6.2709999999999999</v>
      </c>
      <c r="Q346" s="171" t="s">
        <v>91</v>
      </c>
      <c r="R346" s="166">
        <v>3.2516099999999999</v>
      </c>
      <c r="S346" s="170">
        <f t="shared" si="116"/>
        <v>49.509659999999997</v>
      </c>
      <c r="T346" s="171">
        <v>73.5</v>
      </c>
      <c r="U346" s="172">
        <f t="shared" si="113"/>
        <v>3.6749999999999998</v>
      </c>
      <c r="V346" s="166"/>
      <c r="W346" s="166"/>
      <c r="X346" s="173">
        <f t="shared" si="117"/>
        <v>3.6749999999999998</v>
      </c>
      <c r="Y346" s="166"/>
      <c r="Z346" s="166"/>
      <c r="AA346" s="177">
        <v>3.7</v>
      </c>
      <c r="AB346" s="22">
        <f t="shared" si="114"/>
        <v>1.74</v>
      </c>
      <c r="AC346" s="166"/>
      <c r="AD346" s="166"/>
      <c r="AE346" s="173">
        <f t="shared" si="118"/>
        <v>1.74</v>
      </c>
      <c r="AF346" s="167">
        <v>19</v>
      </c>
      <c r="AG346" s="167">
        <v>22</v>
      </c>
      <c r="AH346" s="167">
        <v>0</v>
      </c>
      <c r="AI346" s="166">
        <f t="shared" si="133"/>
        <v>1.72727272727273</v>
      </c>
      <c r="AJ346" s="173">
        <v>0</v>
      </c>
      <c r="AK346" s="166">
        <v>106</v>
      </c>
      <c r="AL346" s="173">
        <f t="shared" si="119"/>
        <v>106</v>
      </c>
      <c r="AM346" s="173">
        <f t="shared" si="120"/>
        <v>2</v>
      </c>
      <c r="AN346" s="166" t="s">
        <v>1185</v>
      </c>
      <c r="AO346" s="166">
        <v>0.5</v>
      </c>
      <c r="AP346" s="173">
        <f t="shared" si="121"/>
        <v>2.5</v>
      </c>
      <c r="AQ346" s="166" t="s">
        <v>281</v>
      </c>
      <c r="AR346" s="166">
        <v>0.2</v>
      </c>
      <c r="AS346" s="22">
        <f t="shared" si="122"/>
        <v>4.4272727272727304</v>
      </c>
      <c r="AT346" s="183"/>
      <c r="AU346" s="166"/>
      <c r="AV346" s="167"/>
      <c r="AW346" s="166"/>
      <c r="AX346" s="173">
        <f t="shared" si="123"/>
        <v>0</v>
      </c>
      <c r="AY346" s="167"/>
      <c r="AZ346" s="166"/>
      <c r="BA346" s="166"/>
      <c r="BB346" s="166"/>
      <c r="BC346" s="173">
        <f t="shared" si="124"/>
        <v>0</v>
      </c>
      <c r="BD346" s="166"/>
      <c r="BE346" s="166"/>
      <c r="BF346" s="166"/>
      <c r="BG346" s="166"/>
      <c r="BH346" s="173">
        <f t="shared" si="125"/>
        <v>0</v>
      </c>
      <c r="BI346" s="166"/>
      <c r="BJ346" s="166"/>
      <c r="BK346" s="166"/>
      <c r="BL346" s="168"/>
      <c r="BM346" s="166"/>
      <c r="BN346" s="166"/>
      <c r="BO346" s="166"/>
      <c r="BP346" s="173">
        <f t="shared" si="126"/>
        <v>0</v>
      </c>
      <c r="BQ346" s="173">
        <f t="shared" si="127"/>
        <v>0</v>
      </c>
      <c r="BR346" s="173">
        <f t="shared" si="128"/>
        <v>65.622932727272698</v>
      </c>
      <c r="BS346" s="166">
        <f t="shared" si="131"/>
        <v>33</v>
      </c>
      <c r="BT346" s="166">
        <f t="shared" si="132"/>
        <v>34</v>
      </c>
      <c r="BU346" s="166">
        <f t="shared" si="130"/>
        <v>119</v>
      </c>
    </row>
    <row r="347" spans="1:73" ht="14">
      <c r="A347" s="161" t="s">
        <v>1137</v>
      </c>
      <c r="B347" s="161" t="s">
        <v>1186</v>
      </c>
      <c r="C347" s="162" t="s">
        <v>1187</v>
      </c>
      <c r="D347" s="160">
        <v>5.4370000000000003</v>
      </c>
      <c r="E347" s="166" t="s">
        <v>468</v>
      </c>
      <c r="F347" s="166">
        <v>0.25</v>
      </c>
      <c r="G347" s="167"/>
      <c r="H347" s="166"/>
      <c r="I347" s="166"/>
      <c r="J347" s="166"/>
      <c r="K347" s="166"/>
      <c r="L347" s="166"/>
      <c r="M347" s="166"/>
      <c r="N347" s="166"/>
      <c r="O347" s="166">
        <f t="shared" si="129"/>
        <v>0.25</v>
      </c>
      <c r="P347" s="166">
        <f t="shared" si="115"/>
        <v>5.6870000000000003</v>
      </c>
      <c r="Q347" s="171" t="s">
        <v>91</v>
      </c>
      <c r="R347" s="166">
        <v>2.7833299999999999</v>
      </c>
      <c r="S347" s="170">
        <f t="shared" si="116"/>
        <v>46.699979999999996</v>
      </c>
      <c r="T347" s="171">
        <v>72</v>
      </c>
      <c r="U347" s="172">
        <f t="shared" si="113"/>
        <v>3.6</v>
      </c>
      <c r="V347" s="166"/>
      <c r="W347" s="166"/>
      <c r="X347" s="173">
        <f t="shared" si="117"/>
        <v>3.6</v>
      </c>
      <c r="Y347" s="166"/>
      <c r="Z347" s="166"/>
      <c r="AA347" s="177">
        <v>3.2669999999999999</v>
      </c>
      <c r="AB347" s="22">
        <f t="shared" si="114"/>
        <v>1.6534</v>
      </c>
      <c r="AC347" s="166"/>
      <c r="AD347" s="166"/>
      <c r="AE347" s="173">
        <f t="shared" si="118"/>
        <v>1.6534</v>
      </c>
      <c r="AF347" s="167">
        <v>0</v>
      </c>
      <c r="AG347" s="167">
        <v>23</v>
      </c>
      <c r="AH347" s="167">
        <v>0</v>
      </c>
      <c r="AI347" s="166">
        <f t="shared" si="133"/>
        <v>0</v>
      </c>
      <c r="AJ347" s="173">
        <v>0</v>
      </c>
      <c r="AK347" s="173"/>
      <c r="AL347" s="173">
        <f t="shared" si="119"/>
        <v>0</v>
      </c>
      <c r="AM347" s="173">
        <f t="shared" si="120"/>
        <v>0</v>
      </c>
      <c r="AN347" s="166"/>
      <c r="AO347" s="166"/>
      <c r="AP347" s="173">
        <f t="shared" si="121"/>
        <v>0</v>
      </c>
      <c r="AQ347" s="166"/>
      <c r="AR347" s="166"/>
      <c r="AS347" s="22">
        <f t="shared" si="122"/>
        <v>0</v>
      </c>
      <c r="AT347" s="183"/>
      <c r="AU347" s="166"/>
      <c r="AV347" s="167"/>
      <c r="AW347" s="166"/>
      <c r="AX347" s="173">
        <f t="shared" si="123"/>
        <v>0</v>
      </c>
      <c r="AY347" s="167"/>
      <c r="AZ347" s="166"/>
      <c r="BA347" s="166"/>
      <c r="BB347" s="166"/>
      <c r="BC347" s="173">
        <f t="shared" si="124"/>
        <v>0</v>
      </c>
      <c r="BD347" s="166"/>
      <c r="BE347" s="166"/>
      <c r="BF347" s="166"/>
      <c r="BG347" s="166"/>
      <c r="BH347" s="173">
        <f t="shared" si="125"/>
        <v>0</v>
      </c>
      <c r="BI347" s="166"/>
      <c r="BJ347" s="166"/>
      <c r="BK347" s="166"/>
      <c r="BL347" s="168"/>
      <c r="BM347" s="166"/>
      <c r="BN347" s="166"/>
      <c r="BO347" s="166"/>
      <c r="BP347" s="173">
        <f t="shared" si="126"/>
        <v>0</v>
      </c>
      <c r="BQ347" s="173">
        <f t="shared" si="127"/>
        <v>0</v>
      </c>
      <c r="BR347" s="173">
        <f t="shared" si="128"/>
        <v>57.64038</v>
      </c>
      <c r="BS347" s="166">
        <f t="shared" si="131"/>
        <v>58</v>
      </c>
      <c r="BT347" s="166">
        <f t="shared" si="132"/>
        <v>75</v>
      </c>
      <c r="BU347" s="166">
        <f t="shared" si="130"/>
        <v>282</v>
      </c>
    </row>
    <row r="348" spans="1:73" ht="14">
      <c r="A348" s="158" t="s">
        <v>1137</v>
      </c>
      <c r="B348" s="158" t="s">
        <v>1188</v>
      </c>
      <c r="C348" s="162" t="s">
        <v>1189</v>
      </c>
      <c r="D348" s="160">
        <v>5.4640000000000004</v>
      </c>
      <c r="E348" s="166" t="s">
        <v>468</v>
      </c>
      <c r="F348" s="166">
        <v>0.25</v>
      </c>
      <c r="G348" s="167"/>
      <c r="H348" s="166"/>
      <c r="I348" s="166" t="s">
        <v>140</v>
      </c>
      <c r="J348" s="166">
        <v>0.2</v>
      </c>
      <c r="K348" s="166"/>
      <c r="L348" s="166"/>
      <c r="M348" s="166"/>
      <c r="N348" s="166"/>
      <c r="O348" s="166">
        <f t="shared" si="129"/>
        <v>0.45</v>
      </c>
      <c r="P348" s="166">
        <f t="shared" si="115"/>
        <v>5.9139999999999997</v>
      </c>
      <c r="Q348" s="171" t="s">
        <v>91</v>
      </c>
      <c r="R348" s="166">
        <v>3.2982499999999999</v>
      </c>
      <c r="S348" s="170">
        <f t="shared" si="116"/>
        <v>49.789499999999997</v>
      </c>
      <c r="T348" s="171">
        <v>85.5</v>
      </c>
      <c r="U348" s="172">
        <f t="shared" si="113"/>
        <v>4.2750000000000004</v>
      </c>
      <c r="V348" s="166"/>
      <c r="W348" s="166"/>
      <c r="X348" s="173">
        <f t="shared" si="117"/>
        <v>4.2750000000000004</v>
      </c>
      <c r="Y348" s="166"/>
      <c r="Z348" s="166"/>
      <c r="AA348" s="177">
        <v>3.9</v>
      </c>
      <c r="AB348" s="22">
        <f t="shared" si="114"/>
        <v>1.78</v>
      </c>
      <c r="AC348" s="166"/>
      <c r="AD348" s="166"/>
      <c r="AE348" s="173">
        <f t="shared" si="118"/>
        <v>1.78</v>
      </c>
      <c r="AF348" s="167">
        <v>13</v>
      </c>
      <c r="AG348" s="167">
        <v>22</v>
      </c>
      <c r="AH348" s="167">
        <v>0</v>
      </c>
      <c r="AI348" s="166">
        <f t="shared" si="133"/>
        <v>1.1818181818181801</v>
      </c>
      <c r="AJ348" s="173">
        <v>0</v>
      </c>
      <c r="AK348" s="166">
        <v>40.5</v>
      </c>
      <c r="AL348" s="173">
        <f t="shared" si="119"/>
        <v>40.5</v>
      </c>
      <c r="AM348" s="173">
        <f t="shared" si="120"/>
        <v>0.81</v>
      </c>
      <c r="AN348" s="166" t="s">
        <v>1190</v>
      </c>
      <c r="AO348" s="166">
        <v>0.5</v>
      </c>
      <c r="AP348" s="173">
        <f t="shared" si="121"/>
        <v>1.31</v>
      </c>
      <c r="AQ348" s="166" t="s">
        <v>1191</v>
      </c>
      <c r="AR348" s="166">
        <v>0.3</v>
      </c>
      <c r="AS348" s="22">
        <f t="shared" si="122"/>
        <v>2.7918181818181802</v>
      </c>
      <c r="AT348" s="183" t="s">
        <v>1192</v>
      </c>
      <c r="AU348" s="166">
        <v>3</v>
      </c>
      <c r="AV348" s="167"/>
      <c r="AW348" s="166"/>
      <c r="AX348" s="173">
        <f t="shared" si="123"/>
        <v>3</v>
      </c>
      <c r="AY348" s="167"/>
      <c r="AZ348" s="166"/>
      <c r="BA348" s="166"/>
      <c r="BB348" s="166"/>
      <c r="BC348" s="173">
        <f t="shared" si="124"/>
        <v>3</v>
      </c>
      <c r="BD348" s="166"/>
      <c r="BE348" s="166"/>
      <c r="BF348" s="166"/>
      <c r="BG348" s="166"/>
      <c r="BH348" s="173">
        <f t="shared" si="125"/>
        <v>0</v>
      </c>
      <c r="BI348" s="166" t="s">
        <v>1193</v>
      </c>
      <c r="BJ348" s="166" t="s">
        <v>1193</v>
      </c>
      <c r="BK348" s="166">
        <v>2</v>
      </c>
      <c r="BL348" s="168"/>
      <c r="BM348" s="166"/>
      <c r="BN348" s="166"/>
      <c r="BO348" s="166"/>
      <c r="BP348" s="173">
        <f t="shared" si="126"/>
        <v>2</v>
      </c>
      <c r="BQ348" s="173">
        <f t="shared" si="127"/>
        <v>5</v>
      </c>
      <c r="BR348" s="173">
        <f t="shared" si="128"/>
        <v>69.550318181818199</v>
      </c>
      <c r="BS348" s="166">
        <f t="shared" si="131"/>
        <v>30</v>
      </c>
      <c r="BT348" s="166">
        <f t="shared" si="132"/>
        <v>20</v>
      </c>
      <c r="BU348" s="166">
        <f t="shared" si="130"/>
        <v>74</v>
      </c>
    </row>
    <row r="349" spans="1:73" ht="14">
      <c r="A349" s="161" t="s">
        <v>1137</v>
      </c>
      <c r="B349" s="161" t="s">
        <v>1194</v>
      </c>
      <c r="C349" s="162" t="s">
        <v>1195</v>
      </c>
      <c r="D349" s="160">
        <v>5.4669999999999996</v>
      </c>
      <c r="E349" s="166" t="s">
        <v>468</v>
      </c>
      <c r="F349" s="166">
        <v>0.25</v>
      </c>
      <c r="G349" s="167"/>
      <c r="H349" s="166"/>
      <c r="I349" s="166"/>
      <c r="J349" s="166"/>
      <c r="K349" s="166"/>
      <c r="L349" s="166"/>
      <c r="M349" s="166"/>
      <c r="N349" s="166"/>
      <c r="O349" s="166">
        <f t="shared" si="129"/>
        <v>0.25</v>
      </c>
      <c r="P349" s="166">
        <f t="shared" si="115"/>
        <v>5.7169999999999996</v>
      </c>
      <c r="Q349" s="171" t="s">
        <v>91</v>
      </c>
      <c r="R349" s="166">
        <v>1.9906299999999999</v>
      </c>
      <c r="S349" s="170">
        <f t="shared" si="116"/>
        <v>41.943779999999997</v>
      </c>
      <c r="T349" s="171">
        <v>86.5</v>
      </c>
      <c r="U349" s="172">
        <f t="shared" si="113"/>
        <v>4.3250000000000002</v>
      </c>
      <c r="V349" s="166"/>
      <c r="W349" s="166"/>
      <c r="X349" s="173">
        <f t="shared" si="117"/>
        <v>4.3250000000000002</v>
      </c>
      <c r="Y349" s="166"/>
      <c r="Z349" s="166"/>
      <c r="AA349" s="177">
        <v>3</v>
      </c>
      <c r="AB349" s="22">
        <f t="shared" si="114"/>
        <v>1.6</v>
      </c>
      <c r="AC349" s="166"/>
      <c r="AD349" s="166"/>
      <c r="AE349" s="173">
        <f t="shared" si="118"/>
        <v>1.6</v>
      </c>
      <c r="AF349" s="167">
        <v>0</v>
      </c>
      <c r="AG349" s="167">
        <v>23</v>
      </c>
      <c r="AH349" s="167">
        <v>0</v>
      </c>
      <c r="AI349" s="166">
        <f t="shared" si="133"/>
        <v>0</v>
      </c>
      <c r="AJ349" s="173">
        <v>0</v>
      </c>
      <c r="AK349" s="173"/>
      <c r="AL349" s="173">
        <f t="shared" si="119"/>
        <v>0</v>
      </c>
      <c r="AM349" s="173">
        <f t="shared" si="120"/>
        <v>0</v>
      </c>
      <c r="AN349" s="166"/>
      <c r="AO349" s="166"/>
      <c r="AP349" s="173">
        <f t="shared" si="121"/>
        <v>0</v>
      </c>
      <c r="AQ349" s="166"/>
      <c r="AR349" s="166"/>
      <c r="AS349" s="22">
        <f t="shared" si="122"/>
        <v>0</v>
      </c>
      <c r="AT349" s="183"/>
      <c r="AU349" s="166"/>
      <c r="AV349" s="167"/>
      <c r="AW349" s="166"/>
      <c r="AX349" s="173">
        <f t="shared" si="123"/>
        <v>0</v>
      </c>
      <c r="AY349" s="167"/>
      <c r="AZ349" s="166"/>
      <c r="BA349" s="166"/>
      <c r="BB349" s="166"/>
      <c r="BC349" s="173">
        <f t="shared" si="124"/>
        <v>0</v>
      </c>
      <c r="BD349" s="166"/>
      <c r="BE349" s="166"/>
      <c r="BF349" s="166"/>
      <c r="BG349" s="166"/>
      <c r="BH349" s="173">
        <f t="shared" si="125"/>
        <v>0</v>
      </c>
      <c r="BI349" s="166" t="s">
        <v>1196</v>
      </c>
      <c r="BJ349" s="166" t="s">
        <v>1197</v>
      </c>
      <c r="BK349" s="166">
        <v>2.2999999999999998</v>
      </c>
      <c r="BL349" s="168"/>
      <c r="BM349" s="166"/>
      <c r="BN349" s="166"/>
      <c r="BO349" s="166"/>
      <c r="BP349" s="173">
        <f t="shared" si="126"/>
        <v>2.2999999999999998</v>
      </c>
      <c r="BQ349" s="173">
        <f t="shared" si="127"/>
        <v>2.2999999999999998</v>
      </c>
      <c r="BR349" s="173">
        <f t="shared" si="128"/>
        <v>55.885779999999997</v>
      </c>
      <c r="BS349" s="166">
        <f t="shared" si="131"/>
        <v>94</v>
      </c>
      <c r="BT349" s="166">
        <f t="shared" si="132"/>
        <v>87</v>
      </c>
      <c r="BU349" s="166">
        <f t="shared" si="130"/>
        <v>328</v>
      </c>
    </row>
    <row r="350" spans="1:73" ht="14">
      <c r="A350" s="161" t="s">
        <v>1137</v>
      </c>
      <c r="B350" s="161" t="s">
        <v>1198</v>
      </c>
      <c r="C350" s="162" t="s">
        <v>1199</v>
      </c>
      <c r="D350" s="160">
        <v>5.5350000000000001</v>
      </c>
      <c r="E350" s="166" t="s">
        <v>468</v>
      </c>
      <c r="F350" s="166">
        <v>0.25</v>
      </c>
      <c r="G350" s="167" t="s">
        <v>125</v>
      </c>
      <c r="H350" s="166">
        <v>0.25</v>
      </c>
      <c r="I350" s="166" t="s">
        <v>140</v>
      </c>
      <c r="J350" s="166">
        <v>0.2</v>
      </c>
      <c r="K350" s="166"/>
      <c r="L350" s="166"/>
      <c r="M350" s="166"/>
      <c r="N350" s="166"/>
      <c r="O350" s="166">
        <f t="shared" si="129"/>
        <v>0.7</v>
      </c>
      <c r="P350" s="166">
        <f t="shared" si="115"/>
        <v>6.2350000000000003</v>
      </c>
      <c r="Q350" s="171" t="s">
        <v>91</v>
      </c>
      <c r="R350" s="166">
        <v>3.65246</v>
      </c>
      <c r="S350" s="170">
        <f t="shared" si="116"/>
        <v>51.914760000000001</v>
      </c>
      <c r="T350" s="171">
        <v>81.5</v>
      </c>
      <c r="U350" s="172">
        <f t="shared" si="113"/>
        <v>4.0750000000000002</v>
      </c>
      <c r="V350" s="166"/>
      <c r="W350" s="166"/>
      <c r="X350" s="173">
        <f t="shared" si="117"/>
        <v>4.0750000000000002</v>
      </c>
      <c r="Y350" s="166"/>
      <c r="Z350" s="166"/>
      <c r="AA350" s="177">
        <v>0</v>
      </c>
      <c r="AB350" s="22">
        <f t="shared" si="114"/>
        <v>1</v>
      </c>
      <c r="AC350" s="166"/>
      <c r="AD350" s="166"/>
      <c r="AE350" s="173">
        <f t="shared" si="118"/>
        <v>1</v>
      </c>
      <c r="AF350" s="167">
        <v>19</v>
      </c>
      <c r="AG350" s="167">
        <v>22</v>
      </c>
      <c r="AH350" s="167">
        <v>0</v>
      </c>
      <c r="AI350" s="166">
        <f t="shared" si="133"/>
        <v>1.72727272727273</v>
      </c>
      <c r="AJ350" s="173">
        <v>0</v>
      </c>
      <c r="AK350" s="166">
        <v>59</v>
      </c>
      <c r="AL350" s="173">
        <f t="shared" si="119"/>
        <v>59</v>
      </c>
      <c r="AM350" s="173">
        <f t="shared" si="120"/>
        <v>1.18</v>
      </c>
      <c r="AN350" s="166" t="s">
        <v>1200</v>
      </c>
      <c r="AO350" s="166">
        <v>0.5</v>
      </c>
      <c r="AP350" s="173">
        <f t="shared" si="121"/>
        <v>1.68</v>
      </c>
      <c r="AQ350" s="166"/>
      <c r="AR350" s="166"/>
      <c r="AS350" s="22">
        <f t="shared" si="122"/>
        <v>3.4072727272727299</v>
      </c>
      <c r="AT350" s="183"/>
      <c r="AU350" s="166"/>
      <c r="AV350" s="167"/>
      <c r="AW350" s="166"/>
      <c r="AX350" s="173">
        <f t="shared" si="123"/>
        <v>0</v>
      </c>
      <c r="AY350" s="167"/>
      <c r="AZ350" s="166"/>
      <c r="BA350" s="166"/>
      <c r="BB350" s="166"/>
      <c r="BC350" s="173">
        <f t="shared" si="124"/>
        <v>0</v>
      </c>
      <c r="BD350" s="166"/>
      <c r="BE350" s="166"/>
      <c r="BF350" s="166"/>
      <c r="BG350" s="166"/>
      <c r="BH350" s="173">
        <f t="shared" si="125"/>
        <v>0</v>
      </c>
      <c r="BI350" s="166" t="s">
        <v>251</v>
      </c>
      <c r="BJ350" s="166" t="s">
        <v>251</v>
      </c>
      <c r="BK350" s="166">
        <v>2</v>
      </c>
      <c r="BL350" s="168" t="s">
        <v>131</v>
      </c>
      <c r="BM350" s="166">
        <v>0.2</v>
      </c>
      <c r="BN350" s="166"/>
      <c r="BO350" s="166"/>
      <c r="BP350" s="173">
        <f t="shared" si="126"/>
        <v>2.2000000000000002</v>
      </c>
      <c r="BQ350" s="173">
        <f t="shared" si="127"/>
        <v>2.2000000000000002</v>
      </c>
      <c r="BR350" s="173">
        <f t="shared" si="128"/>
        <v>68.832032727272704</v>
      </c>
      <c r="BS350" s="166">
        <f t="shared" si="131"/>
        <v>9</v>
      </c>
      <c r="BT350" s="166">
        <f t="shared" si="132"/>
        <v>22</v>
      </c>
      <c r="BU350" s="166">
        <f t="shared" si="130"/>
        <v>83</v>
      </c>
    </row>
    <row r="351" spans="1:73" ht="14">
      <c r="A351" s="158" t="s">
        <v>1137</v>
      </c>
      <c r="B351" s="161" t="s">
        <v>1201</v>
      </c>
      <c r="C351" s="162" t="s">
        <v>1202</v>
      </c>
      <c r="D351" s="160">
        <v>5.3879999999999999</v>
      </c>
      <c r="E351" s="166" t="s">
        <v>468</v>
      </c>
      <c r="F351" s="166">
        <v>0.25</v>
      </c>
      <c r="G351" s="167"/>
      <c r="H351" s="166"/>
      <c r="I351" s="166"/>
      <c r="J351" s="166"/>
      <c r="K351" s="166"/>
      <c r="L351" s="166"/>
      <c r="M351" s="166"/>
      <c r="N351" s="166"/>
      <c r="O351" s="166">
        <f t="shared" si="129"/>
        <v>0.25</v>
      </c>
      <c r="P351" s="166">
        <f t="shared" si="115"/>
        <v>5.6379999999999999</v>
      </c>
      <c r="Q351" s="171" t="s">
        <v>91</v>
      </c>
      <c r="R351" s="166">
        <v>3.4816699999999998</v>
      </c>
      <c r="S351" s="170">
        <f t="shared" si="116"/>
        <v>50.89002</v>
      </c>
      <c r="T351" s="171">
        <v>60.5</v>
      </c>
      <c r="U351" s="172">
        <f t="shared" si="113"/>
        <v>3.0249999999999999</v>
      </c>
      <c r="V351" s="166"/>
      <c r="W351" s="166"/>
      <c r="X351" s="173">
        <f t="shared" si="117"/>
        <v>3.0249999999999999</v>
      </c>
      <c r="Y351" s="166"/>
      <c r="Z351" s="166"/>
      <c r="AA351" s="177">
        <v>0</v>
      </c>
      <c r="AB351" s="22">
        <f t="shared" si="114"/>
        <v>1</v>
      </c>
      <c r="AC351" s="166"/>
      <c r="AD351" s="166"/>
      <c r="AE351" s="173">
        <f t="shared" si="118"/>
        <v>1</v>
      </c>
      <c r="AF351" s="167">
        <v>6</v>
      </c>
      <c r="AG351" s="167">
        <v>23</v>
      </c>
      <c r="AH351" s="167">
        <v>0</v>
      </c>
      <c r="AI351" s="166">
        <f t="shared" si="133"/>
        <v>0.52173913043478304</v>
      </c>
      <c r="AJ351" s="173">
        <v>0</v>
      </c>
      <c r="AK351" s="166">
        <v>107.5</v>
      </c>
      <c r="AL351" s="173">
        <f t="shared" si="119"/>
        <v>107.5</v>
      </c>
      <c r="AM351" s="173">
        <f t="shared" si="120"/>
        <v>2</v>
      </c>
      <c r="AN351" s="166"/>
      <c r="AO351" s="166"/>
      <c r="AP351" s="173">
        <f t="shared" si="121"/>
        <v>2</v>
      </c>
      <c r="AQ351" s="166"/>
      <c r="AR351" s="166"/>
      <c r="AS351" s="22">
        <f t="shared" si="122"/>
        <v>2.52173913043478</v>
      </c>
      <c r="AT351" s="183"/>
      <c r="AU351" s="166"/>
      <c r="AV351" s="167" t="s">
        <v>1203</v>
      </c>
      <c r="AW351" s="166">
        <v>1.8</v>
      </c>
      <c r="AX351" s="173">
        <f t="shared" si="123"/>
        <v>1.8</v>
      </c>
      <c r="AY351" s="167"/>
      <c r="AZ351" s="166"/>
      <c r="BA351" s="166"/>
      <c r="BB351" s="166"/>
      <c r="BC351" s="173">
        <f t="shared" si="124"/>
        <v>1.8</v>
      </c>
      <c r="BD351" s="166"/>
      <c r="BE351" s="166"/>
      <c r="BF351" s="166"/>
      <c r="BG351" s="166"/>
      <c r="BH351" s="173">
        <f t="shared" si="125"/>
        <v>0</v>
      </c>
      <c r="BI351" s="166" t="s">
        <v>426</v>
      </c>
      <c r="BJ351" s="166" t="s">
        <v>426</v>
      </c>
      <c r="BK351" s="166">
        <v>1</v>
      </c>
      <c r="BL351" s="168"/>
      <c r="BM351" s="166"/>
      <c r="BN351" s="166"/>
      <c r="BO351" s="166"/>
      <c r="BP351" s="173">
        <f t="shared" si="126"/>
        <v>1</v>
      </c>
      <c r="BQ351" s="173">
        <f t="shared" si="127"/>
        <v>2.8</v>
      </c>
      <c r="BR351" s="173">
        <f t="shared" si="128"/>
        <v>65.874759130434796</v>
      </c>
      <c r="BS351" s="166">
        <f t="shared" si="131"/>
        <v>20</v>
      </c>
      <c r="BT351" s="166">
        <f t="shared" si="132"/>
        <v>33</v>
      </c>
      <c r="BU351" s="166">
        <f t="shared" si="130"/>
        <v>117</v>
      </c>
    </row>
    <row r="352" spans="1:73" ht="14">
      <c r="A352" s="161" t="s">
        <v>1137</v>
      </c>
      <c r="B352" s="161" t="s">
        <v>1204</v>
      </c>
      <c r="C352" s="162" t="s">
        <v>1205</v>
      </c>
      <c r="D352" s="160">
        <v>5.3570000000000002</v>
      </c>
      <c r="E352" s="166" t="s">
        <v>468</v>
      </c>
      <c r="F352" s="166">
        <v>0.25</v>
      </c>
      <c r="G352" s="167"/>
      <c r="H352" s="166"/>
      <c r="I352" s="166"/>
      <c r="J352" s="166"/>
      <c r="K352" s="166"/>
      <c r="L352" s="166"/>
      <c r="M352" s="166"/>
      <c r="N352" s="166"/>
      <c r="O352" s="166">
        <f t="shared" si="129"/>
        <v>0.25</v>
      </c>
      <c r="P352" s="166">
        <f t="shared" si="115"/>
        <v>5.6070000000000002</v>
      </c>
      <c r="Q352" s="171" t="s">
        <v>91</v>
      </c>
      <c r="R352" s="166">
        <v>3.6509399999999999</v>
      </c>
      <c r="S352" s="170">
        <f t="shared" si="116"/>
        <v>51.905639999999998</v>
      </c>
      <c r="T352" s="171">
        <v>72.5</v>
      </c>
      <c r="U352" s="172">
        <f t="shared" si="113"/>
        <v>3.625</v>
      </c>
      <c r="V352" s="166"/>
      <c r="W352" s="166"/>
      <c r="X352" s="173">
        <f t="shared" si="117"/>
        <v>3.625</v>
      </c>
      <c r="Y352" s="166"/>
      <c r="Z352" s="166"/>
      <c r="AA352" s="177">
        <v>4.0999999999999996</v>
      </c>
      <c r="AB352" s="22">
        <f t="shared" si="114"/>
        <v>1.82</v>
      </c>
      <c r="AC352" s="166"/>
      <c r="AD352" s="166"/>
      <c r="AE352" s="173">
        <f t="shared" si="118"/>
        <v>1.82</v>
      </c>
      <c r="AF352" s="167">
        <v>9</v>
      </c>
      <c r="AG352" s="167">
        <v>23</v>
      </c>
      <c r="AH352" s="167">
        <v>0</v>
      </c>
      <c r="AI352" s="166">
        <f t="shared" si="133"/>
        <v>0.78260869565217395</v>
      </c>
      <c r="AJ352" s="173">
        <v>0</v>
      </c>
      <c r="AK352" s="166">
        <v>131</v>
      </c>
      <c r="AL352" s="173">
        <f t="shared" si="119"/>
        <v>131</v>
      </c>
      <c r="AM352" s="173">
        <f t="shared" si="120"/>
        <v>2</v>
      </c>
      <c r="AN352" s="166" t="s">
        <v>1185</v>
      </c>
      <c r="AO352" s="166">
        <v>0.5</v>
      </c>
      <c r="AP352" s="173">
        <f t="shared" si="121"/>
        <v>2.5</v>
      </c>
      <c r="AQ352" s="166" t="s">
        <v>206</v>
      </c>
      <c r="AR352" s="166">
        <v>0.3</v>
      </c>
      <c r="AS352" s="22">
        <f t="shared" si="122"/>
        <v>3.5826086956521701</v>
      </c>
      <c r="AT352" s="183"/>
      <c r="AU352" s="166"/>
      <c r="AV352" s="167"/>
      <c r="AW352" s="166"/>
      <c r="AX352" s="173">
        <f t="shared" si="123"/>
        <v>0</v>
      </c>
      <c r="AY352" s="167"/>
      <c r="AZ352" s="166"/>
      <c r="BA352" s="166"/>
      <c r="BB352" s="166"/>
      <c r="BC352" s="173">
        <f t="shared" si="124"/>
        <v>0</v>
      </c>
      <c r="BD352" s="166"/>
      <c r="BE352" s="166"/>
      <c r="BF352" s="166"/>
      <c r="BG352" s="166"/>
      <c r="BH352" s="173">
        <f t="shared" si="125"/>
        <v>0</v>
      </c>
      <c r="BI352" s="166" t="s">
        <v>135</v>
      </c>
      <c r="BJ352" s="166" t="s">
        <v>135</v>
      </c>
      <c r="BK352" s="166">
        <v>1</v>
      </c>
      <c r="BL352" s="168"/>
      <c r="BM352" s="166"/>
      <c r="BN352" s="166"/>
      <c r="BO352" s="166"/>
      <c r="BP352" s="173">
        <f t="shared" si="126"/>
        <v>1</v>
      </c>
      <c r="BQ352" s="173">
        <f t="shared" si="127"/>
        <v>1</v>
      </c>
      <c r="BR352" s="173">
        <f t="shared" si="128"/>
        <v>67.540248695652195</v>
      </c>
      <c r="BS352" s="166">
        <f t="shared" si="131"/>
        <v>10</v>
      </c>
      <c r="BT352" s="166">
        <f t="shared" si="132"/>
        <v>26</v>
      </c>
      <c r="BU352" s="166">
        <f t="shared" si="130"/>
        <v>98</v>
      </c>
    </row>
    <row r="353" spans="1:73" ht="14">
      <c r="A353" s="161" t="s">
        <v>1137</v>
      </c>
      <c r="B353" s="161" t="s">
        <v>1206</v>
      </c>
      <c r="C353" s="162" t="s">
        <v>1207</v>
      </c>
      <c r="D353" s="160">
        <v>5.5579999999999998</v>
      </c>
      <c r="E353" s="166" t="s">
        <v>468</v>
      </c>
      <c r="F353" s="166">
        <v>0.25</v>
      </c>
      <c r="G353" s="167"/>
      <c r="H353" s="166"/>
      <c r="I353" s="166"/>
      <c r="J353" s="166"/>
      <c r="K353" s="166"/>
      <c r="L353" s="166"/>
      <c r="M353" s="166"/>
      <c r="N353" s="166"/>
      <c r="O353" s="166">
        <f t="shared" si="129"/>
        <v>0.25</v>
      </c>
      <c r="P353" s="166">
        <f t="shared" si="115"/>
        <v>5.8079999999999998</v>
      </c>
      <c r="Q353" s="171" t="s">
        <v>91</v>
      </c>
      <c r="R353" s="166">
        <v>3.19333</v>
      </c>
      <c r="S353" s="170">
        <f t="shared" si="116"/>
        <v>49.159979999999997</v>
      </c>
      <c r="T353" s="171">
        <v>66.5</v>
      </c>
      <c r="U353" s="172">
        <f t="shared" si="113"/>
        <v>3.3250000000000002</v>
      </c>
      <c r="V353" s="166"/>
      <c r="W353" s="166"/>
      <c r="X353" s="173">
        <f t="shared" si="117"/>
        <v>3.3250000000000002</v>
      </c>
      <c r="Y353" s="166"/>
      <c r="Z353" s="166"/>
      <c r="AA353" s="177">
        <v>3.2</v>
      </c>
      <c r="AB353" s="22">
        <f t="shared" si="114"/>
        <v>1.64</v>
      </c>
      <c r="AC353" s="166"/>
      <c r="AD353" s="166"/>
      <c r="AE353" s="173">
        <f t="shared" si="118"/>
        <v>1.64</v>
      </c>
      <c r="AF353" s="167">
        <v>6</v>
      </c>
      <c r="AG353" s="167">
        <v>23</v>
      </c>
      <c r="AH353" s="167">
        <v>0</v>
      </c>
      <c r="AI353" s="166">
        <f t="shared" si="133"/>
        <v>0.52173913043478304</v>
      </c>
      <c r="AJ353" s="173">
        <v>0</v>
      </c>
      <c r="AK353" s="166">
        <v>22</v>
      </c>
      <c r="AL353" s="173">
        <f t="shared" si="119"/>
        <v>22</v>
      </c>
      <c r="AM353" s="173">
        <f t="shared" si="120"/>
        <v>0.44</v>
      </c>
      <c r="AN353" s="166"/>
      <c r="AO353" s="166"/>
      <c r="AP353" s="173">
        <f t="shared" si="121"/>
        <v>0.44</v>
      </c>
      <c r="AQ353" s="166"/>
      <c r="AR353" s="166"/>
      <c r="AS353" s="22">
        <f t="shared" si="122"/>
        <v>0.96173913043478299</v>
      </c>
      <c r="AT353" s="183"/>
      <c r="AU353" s="166"/>
      <c r="AV353" s="167"/>
      <c r="AW353" s="166"/>
      <c r="AX353" s="173">
        <f t="shared" si="123"/>
        <v>0</v>
      </c>
      <c r="AY353" s="167"/>
      <c r="AZ353" s="166"/>
      <c r="BA353" s="166"/>
      <c r="BB353" s="166"/>
      <c r="BC353" s="173">
        <f t="shared" si="124"/>
        <v>0</v>
      </c>
      <c r="BD353" s="166"/>
      <c r="BE353" s="166"/>
      <c r="BF353" s="166"/>
      <c r="BG353" s="166"/>
      <c r="BH353" s="173">
        <f t="shared" si="125"/>
        <v>0</v>
      </c>
      <c r="BI353" s="166"/>
      <c r="BJ353" s="166"/>
      <c r="BK353" s="166"/>
      <c r="BL353" s="168"/>
      <c r="BM353" s="166"/>
      <c r="BN353" s="166"/>
      <c r="BO353" s="166"/>
      <c r="BP353" s="173">
        <f t="shared" si="126"/>
        <v>0</v>
      </c>
      <c r="BQ353" s="173">
        <f t="shared" si="127"/>
        <v>0</v>
      </c>
      <c r="BR353" s="173">
        <f t="shared" si="128"/>
        <v>60.894719130434801</v>
      </c>
      <c r="BS353" s="166">
        <f t="shared" si="131"/>
        <v>37</v>
      </c>
      <c r="BT353" s="166">
        <f t="shared" si="132"/>
        <v>57</v>
      </c>
      <c r="BU353" s="166">
        <f t="shared" si="130"/>
        <v>199</v>
      </c>
    </row>
    <row r="354" spans="1:73" ht="14">
      <c r="A354" s="158" t="s">
        <v>1137</v>
      </c>
      <c r="B354" s="158" t="s">
        <v>1208</v>
      </c>
      <c r="C354" s="162" t="s">
        <v>1209</v>
      </c>
      <c r="D354" s="160">
        <v>5.4429999999999996</v>
      </c>
      <c r="E354" s="166" t="s">
        <v>468</v>
      </c>
      <c r="F354" s="166">
        <v>0.25</v>
      </c>
      <c r="G354" s="167"/>
      <c r="H354" s="166"/>
      <c r="I354" s="166"/>
      <c r="J354" s="166"/>
      <c r="K354" s="166"/>
      <c r="L354" s="166"/>
      <c r="M354" s="166"/>
      <c r="N354" s="166"/>
      <c r="O354" s="166">
        <f t="shared" si="129"/>
        <v>0.25</v>
      </c>
      <c r="P354" s="166">
        <f t="shared" si="115"/>
        <v>5.6929999999999996</v>
      </c>
      <c r="Q354" s="171" t="s">
        <v>91</v>
      </c>
      <c r="R354" s="166">
        <v>2.8516699999999999</v>
      </c>
      <c r="S354" s="170">
        <f t="shared" si="116"/>
        <v>47.110019999999999</v>
      </c>
      <c r="T354" s="171">
        <v>67.5</v>
      </c>
      <c r="U354" s="172">
        <f t="shared" si="113"/>
        <v>3.375</v>
      </c>
      <c r="V354" s="166"/>
      <c r="W354" s="166"/>
      <c r="X354" s="173">
        <f t="shared" si="117"/>
        <v>3.375</v>
      </c>
      <c r="Y354" s="166"/>
      <c r="Z354" s="166"/>
      <c r="AA354" s="177">
        <v>2.5</v>
      </c>
      <c r="AB354" s="22">
        <f t="shared" si="114"/>
        <v>1.5</v>
      </c>
      <c r="AC354" s="166"/>
      <c r="AD354" s="166"/>
      <c r="AE354" s="173">
        <f t="shared" si="118"/>
        <v>1.5</v>
      </c>
      <c r="AF354" s="167">
        <v>0</v>
      </c>
      <c r="AG354" s="167">
        <v>23</v>
      </c>
      <c r="AH354" s="167">
        <v>0</v>
      </c>
      <c r="AI354" s="166">
        <f t="shared" si="133"/>
        <v>0</v>
      </c>
      <c r="AJ354" s="173">
        <v>0</v>
      </c>
      <c r="AK354" s="173"/>
      <c r="AL354" s="173">
        <f t="shared" si="119"/>
        <v>0</v>
      </c>
      <c r="AM354" s="173">
        <f t="shared" si="120"/>
        <v>0</v>
      </c>
      <c r="AN354" s="166"/>
      <c r="AO354" s="166"/>
      <c r="AP354" s="173">
        <f t="shared" si="121"/>
        <v>0</v>
      </c>
      <c r="AQ354" s="166"/>
      <c r="AR354" s="166"/>
      <c r="AS354" s="22">
        <f t="shared" si="122"/>
        <v>0</v>
      </c>
      <c r="AT354" s="183" t="s">
        <v>1210</v>
      </c>
      <c r="AU354" s="166">
        <v>6.7</v>
      </c>
      <c r="AV354" s="167"/>
      <c r="AW354" s="166"/>
      <c r="AX354" s="173">
        <f t="shared" si="123"/>
        <v>6.7</v>
      </c>
      <c r="AY354" s="167"/>
      <c r="AZ354" s="166"/>
      <c r="BA354" s="166"/>
      <c r="BB354" s="166"/>
      <c r="BC354" s="173">
        <f t="shared" si="124"/>
        <v>6.7</v>
      </c>
      <c r="BD354" s="166"/>
      <c r="BE354" s="166"/>
      <c r="BF354" s="166"/>
      <c r="BG354" s="166"/>
      <c r="BH354" s="173">
        <f t="shared" si="125"/>
        <v>0</v>
      </c>
      <c r="BI354" s="166"/>
      <c r="BJ354" s="166"/>
      <c r="BK354" s="166"/>
      <c r="BL354" s="168"/>
      <c r="BM354" s="166"/>
      <c r="BN354" s="166"/>
      <c r="BO354" s="166"/>
      <c r="BP354" s="173">
        <f t="shared" si="126"/>
        <v>0</v>
      </c>
      <c r="BQ354" s="173">
        <f t="shared" si="127"/>
        <v>6.7</v>
      </c>
      <c r="BR354" s="173">
        <f t="shared" si="128"/>
        <v>64.378020000000006</v>
      </c>
      <c r="BS354" s="166">
        <f t="shared" si="131"/>
        <v>54</v>
      </c>
      <c r="BT354" s="166">
        <f t="shared" si="132"/>
        <v>36</v>
      </c>
      <c r="BU354" s="166">
        <f t="shared" si="130"/>
        <v>130</v>
      </c>
    </row>
    <row r="355" spans="1:73" ht="14">
      <c r="A355" s="161" t="s">
        <v>1137</v>
      </c>
      <c r="B355" s="161" t="s">
        <v>1211</v>
      </c>
      <c r="C355" s="162" t="s">
        <v>1212</v>
      </c>
      <c r="D355" s="160">
        <v>5.56</v>
      </c>
      <c r="E355" s="166" t="s">
        <v>468</v>
      </c>
      <c r="F355" s="166">
        <v>0.25</v>
      </c>
      <c r="G355" s="167"/>
      <c r="H355" s="166"/>
      <c r="I355" s="166"/>
      <c r="J355" s="166"/>
      <c r="K355" s="166"/>
      <c r="L355" s="166"/>
      <c r="M355" s="166"/>
      <c r="N355" s="166"/>
      <c r="O355" s="166">
        <f t="shared" si="129"/>
        <v>0.25</v>
      </c>
      <c r="P355" s="166">
        <f t="shared" si="115"/>
        <v>5.81</v>
      </c>
      <c r="Q355" s="171" t="s">
        <v>91</v>
      </c>
      <c r="R355" s="166">
        <v>2.7847499999999998</v>
      </c>
      <c r="S355" s="170">
        <f t="shared" si="116"/>
        <v>46.708500000000001</v>
      </c>
      <c r="T355" s="171">
        <v>66.5</v>
      </c>
      <c r="U355" s="172">
        <f t="shared" si="113"/>
        <v>3.3250000000000002</v>
      </c>
      <c r="V355" s="166"/>
      <c r="W355" s="166"/>
      <c r="X355" s="173">
        <f t="shared" si="117"/>
        <v>3.3250000000000002</v>
      </c>
      <c r="Y355" s="166"/>
      <c r="Z355" s="166"/>
      <c r="AA355" s="177">
        <v>4.5</v>
      </c>
      <c r="AB355" s="22">
        <f t="shared" si="114"/>
        <v>1.9</v>
      </c>
      <c r="AC355" s="166"/>
      <c r="AD355" s="166"/>
      <c r="AE355" s="173">
        <f t="shared" si="118"/>
        <v>1.9</v>
      </c>
      <c r="AF355" s="167">
        <v>0</v>
      </c>
      <c r="AG355" s="167">
        <v>23</v>
      </c>
      <c r="AH355" s="167">
        <v>0</v>
      </c>
      <c r="AI355" s="166">
        <f t="shared" si="133"/>
        <v>0</v>
      </c>
      <c r="AJ355" s="173">
        <v>0</v>
      </c>
      <c r="AK355" s="166">
        <v>8.5</v>
      </c>
      <c r="AL355" s="173">
        <f t="shared" si="119"/>
        <v>8.5</v>
      </c>
      <c r="AM355" s="173">
        <f t="shared" si="120"/>
        <v>0.17</v>
      </c>
      <c r="AN355" s="166"/>
      <c r="AO355" s="166"/>
      <c r="AP355" s="173">
        <f t="shared" si="121"/>
        <v>0.17</v>
      </c>
      <c r="AQ355" s="166"/>
      <c r="AR355" s="166"/>
      <c r="AS355" s="22">
        <f t="shared" si="122"/>
        <v>0.17</v>
      </c>
      <c r="AT355" s="183"/>
      <c r="AU355" s="166"/>
      <c r="AV355" s="167"/>
      <c r="AW355" s="166"/>
      <c r="AX355" s="173">
        <f t="shared" si="123"/>
        <v>0</v>
      </c>
      <c r="AY355" s="167"/>
      <c r="AZ355" s="166"/>
      <c r="BA355" s="166"/>
      <c r="BB355" s="166"/>
      <c r="BC355" s="173">
        <f t="shared" si="124"/>
        <v>0</v>
      </c>
      <c r="BD355" s="166"/>
      <c r="BE355" s="166"/>
      <c r="BF355" s="166"/>
      <c r="BG355" s="166"/>
      <c r="BH355" s="173">
        <f t="shared" si="125"/>
        <v>0</v>
      </c>
      <c r="BI355" s="166" t="s">
        <v>529</v>
      </c>
      <c r="BJ355" s="166" t="s">
        <v>529</v>
      </c>
      <c r="BK355" s="166">
        <v>1.5</v>
      </c>
      <c r="BL355" s="168"/>
      <c r="BM355" s="166"/>
      <c r="BN355" s="166"/>
      <c r="BO355" s="166"/>
      <c r="BP355" s="173">
        <f t="shared" si="126"/>
        <v>1.5</v>
      </c>
      <c r="BQ355" s="173">
        <f t="shared" si="127"/>
        <v>1.5</v>
      </c>
      <c r="BR355" s="173">
        <f t="shared" si="128"/>
        <v>59.413499999999999</v>
      </c>
      <c r="BS355" s="166">
        <f t="shared" si="131"/>
        <v>57</v>
      </c>
      <c r="BT355" s="166">
        <f t="shared" si="132"/>
        <v>62</v>
      </c>
      <c r="BU355" s="166">
        <f t="shared" si="130"/>
        <v>229</v>
      </c>
    </row>
    <row r="356" spans="1:73" ht="14">
      <c r="A356" s="161" t="s">
        <v>1137</v>
      </c>
      <c r="B356" s="161" t="s">
        <v>1213</v>
      </c>
      <c r="C356" s="162" t="s">
        <v>1214</v>
      </c>
      <c r="D356" s="160">
        <v>5.4950000000000001</v>
      </c>
      <c r="E356" s="166" t="s">
        <v>468</v>
      </c>
      <c r="F356" s="166">
        <v>0.25</v>
      </c>
      <c r="G356" s="167"/>
      <c r="H356" s="166"/>
      <c r="I356" s="166"/>
      <c r="J356" s="166"/>
      <c r="K356" s="166"/>
      <c r="L356" s="166"/>
      <c r="M356" s="166"/>
      <c r="N356" s="166"/>
      <c r="O356" s="166">
        <f t="shared" si="129"/>
        <v>0.25</v>
      </c>
      <c r="P356" s="166">
        <f t="shared" si="115"/>
        <v>5.7450000000000001</v>
      </c>
      <c r="Q356" s="171" t="s">
        <v>91</v>
      </c>
      <c r="R356" s="166">
        <v>2.4340000000000002</v>
      </c>
      <c r="S356" s="170">
        <f t="shared" si="116"/>
        <v>44.603999999999999</v>
      </c>
      <c r="T356" s="171">
        <v>89.5</v>
      </c>
      <c r="U356" s="172">
        <f t="shared" si="113"/>
        <v>4.4749999999999996</v>
      </c>
      <c r="V356" s="166"/>
      <c r="W356" s="166"/>
      <c r="X356" s="173">
        <f t="shared" si="117"/>
        <v>4.4749999999999996</v>
      </c>
      <c r="Y356" s="166"/>
      <c r="Z356" s="166"/>
      <c r="AA356" s="177">
        <v>0</v>
      </c>
      <c r="AB356" s="22">
        <f t="shared" si="114"/>
        <v>1</v>
      </c>
      <c r="AC356" s="166"/>
      <c r="AD356" s="166"/>
      <c r="AE356" s="173">
        <f t="shared" si="118"/>
        <v>1</v>
      </c>
      <c r="AF356" s="167">
        <v>6</v>
      </c>
      <c r="AG356" s="167">
        <v>23</v>
      </c>
      <c r="AH356" s="167">
        <v>0</v>
      </c>
      <c r="AI356" s="166">
        <f t="shared" si="133"/>
        <v>0.52173913043478304</v>
      </c>
      <c r="AJ356" s="173">
        <v>0</v>
      </c>
      <c r="AK356" s="173"/>
      <c r="AL356" s="173">
        <f t="shared" si="119"/>
        <v>0</v>
      </c>
      <c r="AM356" s="173">
        <f t="shared" si="120"/>
        <v>0</v>
      </c>
      <c r="AN356" s="166"/>
      <c r="AO356" s="166"/>
      <c r="AP356" s="173">
        <f t="shared" si="121"/>
        <v>0</v>
      </c>
      <c r="AQ356" s="166"/>
      <c r="AR356" s="166"/>
      <c r="AS356" s="22">
        <f t="shared" si="122"/>
        <v>0.52173913043478304</v>
      </c>
      <c r="AT356" s="183"/>
      <c r="AU356" s="166"/>
      <c r="AV356" s="167"/>
      <c r="AW356" s="166"/>
      <c r="AX356" s="173">
        <f t="shared" si="123"/>
        <v>0</v>
      </c>
      <c r="AY356" s="167"/>
      <c r="AZ356" s="166"/>
      <c r="BA356" s="166"/>
      <c r="BB356" s="166"/>
      <c r="BC356" s="173">
        <f t="shared" si="124"/>
        <v>0</v>
      </c>
      <c r="BD356" s="166"/>
      <c r="BE356" s="166"/>
      <c r="BF356" s="166"/>
      <c r="BG356" s="166"/>
      <c r="BH356" s="173">
        <f t="shared" si="125"/>
        <v>0</v>
      </c>
      <c r="BI356" s="166"/>
      <c r="BJ356" s="166"/>
      <c r="BK356" s="166"/>
      <c r="BL356" s="168"/>
      <c r="BM356" s="166"/>
      <c r="BN356" s="166"/>
      <c r="BO356" s="166"/>
      <c r="BP356" s="173">
        <f t="shared" si="126"/>
        <v>0</v>
      </c>
      <c r="BQ356" s="173">
        <f t="shared" si="127"/>
        <v>0</v>
      </c>
      <c r="BR356" s="173">
        <f t="shared" si="128"/>
        <v>56.345739130434801</v>
      </c>
      <c r="BS356" s="166">
        <f t="shared" si="131"/>
        <v>75</v>
      </c>
      <c r="BT356" s="166">
        <f t="shared" si="132"/>
        <v>84</v>
      </c>
      <c r="BU356" s="166">
        <f t="shared" si="130"/>
        <v>316</v>
      </c>
    </row>
    <row r="357" spans="1:73" ht="14">
      <c r="A357" s="161" t="s">
        <v>1137</v>
      </c>
      <c r="B357" s="161" t="s">
        <v>1215</v>
      </c>
      <c r="C357" s="162" t="s">
        <v>1216</v>
      </c>
      <c r="D357" s="160">
        <v>5.4720000000000004</v>
      </c>
      <c r="E357" s="166" t="s">
        <v>468</v>
      </c>
      <c r="F357" s="166">
        <v>0.25</v>
      </c>
      <c r="G357" s="167"/>
      <c r="H357" s="166"/>
      <c r="I357" s="166"/>
      <c r="J357" s="166"/>
      <c r="K357" s="166"/>
      <c r="L357" s="166"/>
      <c r="M357" s="166"/>
      <c r="N357" s="166"/>
      <c r="O357" s="166">
        <f t="shared" si="129"/>
        <v>0.25</v>
      </c>
      <c r="P357" s="166">
        <f t="shared" si="115"/>
        <v>5.7220000000000004</v>
      </c>
      <c r="Q357" s="171" t="s">
        <v>91</v>
      </c>
      <c r="R357" s="166">
        <v>2.1489799999999999</v>
      </c>
      <c r="S357" s="170">
        <f t="shared" si="116"/>
        <v>42.893880000000003</v>
      </c>
      <c r="T357" s="171">
        <v>74.5</v>
      </c>
      <c r="U357" s="172">
        <f t="shared" si="113"/>
        <v>3.7250000000000001</v>
      </c>
      <c r="V357" s="166"/>
      <c r="W357" s="166"/>
      <c r="X357" s="173">
        <f t="shared" si="117"/>
        <v>3.7250000000000001</v>
      </c>
      <c r="Y357" s="166"/>
      <c r="Z357" s="166"/>
      <c r="AA357" s="177">
        <v>3.4</v>
      </c>
      <c r="AB357" s="22">
        <f t="shared" si="114"/>
        <v>1.68</v>
      </c>
      <c r="AC357" s="166"/>
      <c r="AD357" s="166"/>
      <c r="AE357" s="173">
        <f t="shared" si="118"/>
        <v>1.68</v>
      </c>
      <c r="AF357" s="167">
        <v>0</v>
      </c>
      <c r="AG357" s="167">
        <v>23</v>
      </c>
      <c r="AH357" s="167">
        <v>0</v>
      </c>
      <c r="AI357" s="166">
        <f t="shared" si="133"/>
        <v>0</v>
      </c>
      <c r="AJ357" s="173">
        <v>0</v>
      </c>
      <c r="AK357" s="173"/>
      <c r="AL357" s="173">
        <f t="shared" si="119"/>
        <v>0</v>
      </c>
      <c r="AM357" s="173">
        <f t="shared" si="120"/>
        <v>0</v>
      </c>
      <c r="AN357" s="166"/>
      <c r="AO357" s="166"/>
      <c r="AP357" s="173">
        <f t="shared" si="121"/>
        <v>0</v>
      </c>
      <c r="AQ357" s="166"/>
      <c r="AR357" s="166"/>
      <c r="AS357" s="22">
        <f t="shared" si="122"/>
        <v>0</v>
      </c>
      <c r="AT357" s="183"/>
      <c r="AU357" s="166"/>
      <c r="AV357" s="167"/>
      <c r="AW357" s="166"/>
      <c r="AX357" s="173">
        <f t="shared" si="123"/>
        <v>0</v>
      </c>
      <c r="AY357" s="167"/>
      <c r="AZ357" s="166"/>
      <c r="BA357" s="166"/>
      <c r="BB357" s="166"/>
      <c r="BC357" s="173">
        <f t="shared" si="124"/>
        <v>0</v>
      </c>
      <c r="BD357" s="166"/>
      <c r="BE357" s="166"/>
      <c r="BF357" s="166"/>
      <c r="BG357" s="166"/>
      <c r="BH357" s="173">
        <f t="shared" si="125"/>
        <v>0</v>
      </c>
      <c r="BI357" s="166"/>
      <c r="BJ357" s="166"/>
      <c r="BK357" s="166"/>
      <c r="BL357" s="168"/>
      <c r="BM357" s="166"/>
      <c r="BN357" s="166"/>
      <c r="BO357" s="166"/>
      <c r="BP357" s="173">
        <f t="shared" si="126"/>
        <v>0</v>
      </c>
      <c r="BQ357" s="173">
        <f t="shared" si="127"/>
        <v>0</v>
      </c>
      <c r="BR357" s="173">
        <f t="shared" si="128"/>
        <v>54.020879999999998</v>
      </c>
      <c r="BS357" s="166">
        <f t="shared" si="131"/>
        <v>91</v>
      </c>
      <c r="BT357" s="166">
        <f t="shared" si="132"/>
        <v>98</v>
      </c>
      <c r="BU357" s="166">
        <f t="shared" si="130"/>
        <v>368</v>
      </c>
    </row>
    <row r="358" spans="1:73" ht="14">
      <c r="A358" s="165" t="s">
        <v>1217</v>
      </c>
      <c r="B358" s="165" t="s">
        <v>1218</v>
      </c>
      <c r="C358" s="15" t="s">
        <v>1219</v>
      </c>
      <c r="D358" s="13">
        <v>5.7480000000000002</v>
      </c>
      <c r="E358" s="24" t="s">
        <v>108</v>
      </c>
      <c r="F358" s="24">
        <v>0.5</v>
      </c>
      <c r="G358" s="25" t="s">
        <v>125</v>
      </c>
      <c r="H358" s="24">
        <v>0.25</v>
      </c>
      <c r="I358" s="24" t="s">
        <v>1220</v>
      </c>
      <c r="J358" s="24">
        <v>0.2</v>
      </c>
      <c r="K358" s="24"/>
      <c r="L358" s="24"/>
      <c r="M358" s="24"/>
      <c r="N358" s="24"/>
      <c r="O358" s="24">
        <f t="shared" si="129"/>
        <v>0.95</v>
      </c>
      <c r="P358" s="24">
        <f t="shared" si="115"/>
        <v>6.6980000000000004</v>
      </c>
      <c r="Q358" s="31" t="s">
        <v>91</v>
      </c>
      <c r="R358" s="24">
        <v>3.8736799999999998</v>
      </c>
      <c r="S358" s="32">
        <f t="shared" si="116"/>
        <v>53.242080000000001</v>
      </c>
      <c r="T358" s="31">
        <v>68.5</v>
      </c>
      <c r="U358" s="34">
        <f t="shared" si="113"/>
        <v>3.4249999999999998</v>
      </c>
      <c r="V358" s="24"/>
      <c r="W358" s="24"/>
      <c r="X358" s="24">
        <f t="shared" si="117"/>
        <v>3.4249999999999998</v>
      </c>
      <c r="Y358" s="24"/>
      <c r="Z358" s="24"/>
      <c r="AA358" s="25">
        <v>3.65</v>
      </c>
      <c r="AB358" s="22">
        <f t="shared" si="114"/>
        <v>1.73</v>
      </c>
      <c r="AC358" s="24"/>
      <c r="AD358" s="24"/>
      <c r="AE358" s="24">
        <f t="shared" si="118"/>
        <v>1.73</v>
      </c>
      <c r="AF358" s="25">
        <v>16</v>
      </c>
      <c r="AG358" s="25">
        <v>22</v>
      </c>
      <c r="AH358" s="25">
        <v>0</v>
      </c>
      <c r="AI358" s="24">
        <f t="shared" si="133"/>
        <v>1.4545454545454499</v>
      </c>
      <c r="AJ358" s="24">
        <v>0</v>
      </c>
      <c r="AK358" s="24">
        <v>118.5</v>
      </c>
      <c r="AL358" s="24">
        <f t="shared" si="119"/>
        <v>118.5</v>
      </c>
      <c r="AM358" s="24">
        <f t="shared" si="120"/>
        <v>2</v>
      </c>
      <c r="AN358" s="24" t="s">
        <v>1221</v>
      </c>
      <c r="AO358" s="24">
        <v>0.75</v>
      </c>
      <c r="AP358" s="24">
        <f t="shared" si="121"/>
        <v>2.75</v>
      </c>
      <c r="AQ358" s="24" t="s">
        <v>206</v>
      </c>
      <c r="AR358" s="24">
        <v>0.3</v>
      </c>
      <c r="AS358" s="22">
        <f t="shared" si="122"/>
        <v>4.5045454545454504</v>
      </c>
      <c r="AT358" s="28" t="s">
        <v>1222</v>
      </c>
      <c r="AU358" s="24">
        <v>7.8</v>
      </c>
      <c r="AV358" s="25" t="s">
        <v>1223</v>
      </c>
      <c r="AW358" s="37">
        <v>1.4</v>
      </c>
      <c r="AX358" s="24">
        <f t="shared" si="123"/>
        <v>9.1999999999999993</v>
      </c>
      <c r="AY358" s="25"/>
      <c r="AZ358" s="24"/>
      <c r="BA358" s="24" t="s">
        <v>1224</v>
      </c>
      <c r="BB358" s="24">
        <v>2</v>
      </c>
      <c r="BC358" s="24">
        <f t="shared" si="124"/>
        <v>11.2</v>
      </c>
      <c r="BD358" s="24"/>
      <c r="BE358" s="24"/>
      <c r="BF358" s="24"/>
      <c r="BG358" s="24"/>
      <c r="BH358" s="24">
        <f t="shared" si="125"/>
        <v>0</v>
      </c>
      <c r="BI358" s="38" t="s">
        <v>1225</v>
      </c>
      <c r="BJ358" s="38" t="s">
        <v>1225</v>
      </c>
      <c r="BK358" s="38">
        <v>1.7</v>
      </c>
      <c r="BL358" s="26"/>
      <c r="BM358" s="37"/>
      <c r="BN358" s="24" t="s">
        <v>1226</v>
      </c>
      <c r="BO358" s="24">
        <v>0.1</v>
      </c>
      <c r="BP358" s="24">
        <f t="shared" si="126"/>
        <v>1.8</v>
      </c>
      <c r="BQ358" s="24">
        <f t="shared" si="127"/>
        <v>12</v>
      </c>
      <c r="BR358" s="24">
        <f t="shared" si="128"/>
        <v>81.599625454545404</v>
      </c>
      <c r="BS358" s="24">
        <f t="shared" si="131"/>
        <v>5</v>
      </c>
      <c r="BT358" s="38">
        <f t="shared" si="132"/>
        <v>2</v>
      </c>
      <c r="BU358" s="24">
        <f t="shared" si="130"/>
        <v>9</v>
      </c>
    </row>
    <row r="359" spans="1:73" ht="14">
      <c r="A359" s="165" t="s">
        <v>1217</v>
      </c>
      <c r="B359" s="165" t="s">
        <v>1227</v>
      </c>
      <c r="C359" s="15" t="s">
        <v>1228</v>
      </c>
      <c r="D359" s="13">
        <v>5.5759999999999996</v>
      </c>
      <c r="E359" s="24" t="s">
        <v>108</v>
      </c>
      <c r="F359" s="24">
        <v>0.5</v>
      </c>
      <c r="G359" s="25"/>
      <c r="H359" s="24"/>
      <c r="I359" s="24"/>
      <c r="J359" s="24"/>
      <c r="K359" s="24"/>
      <c r="L359" s="24"/>
      <c r="M359" s="24"/>
      <c r="N359" s="24"/>
      <c r="O359" s="24">
        <f t="shared" si="129"/>
        <v>0.5</v>
      </c>
      <c r="P359" s="24">
        <f t="shared" si="115"/>
        <v>6.0759999999999996</v>
      </c>
      <c r="Q359" s="31" t="s">
        <v>91</v>
      </c>
      <c r="R359" s="24">
        <v>2.9824600000000001</v>
      </c>
      <c r="S359" s="32">
        <f t="shared" si="116"/>
        <v>47.894759999999998</v>
      </c>
      <c r="T359" s="31">
        <v>92.5</v>
      </c>
      <c r="U359" s="34">
        <f t="shared" si="113"/>
        <v>4.625</v>
      </c>
      <c r="V359" s="24" t="s">
        <v>1229</v>
      </c>
      <c r="W359" s="24">
        <v>0.2</v>
      </c>
      <c r="X359" s="24">
        <f t="shared" si="117"/>
        <v>4.8250000000000002</v>
      </c>
      <c r="Y359" s="24" t="s">
        <v>1230</v>
      </c>
      <c r="Z359" s="24">
        <v>0.3</v>
      </c>
      <c r="AA359" s="25">
        <v>4.1500000000000004</v>
      </c>
      <c r="AB359" s="22">
        <f t="shared" si="114"/>
        <v>1.83</v>
      </c>
      <c r="AC359" s="24"/>
      <c r="AD359" s="24"/>
      <c r="AE359" s="24">
        <f t="shared" si="118"/>
        <v>2.13</v>
      </c>
      <c r="AF359" s="25">
        <v>0</v>
      </c>
      <c r="AG359" s="25">
        <v>23</v>
      </c>
      <c r="AH359" s="25">
        <v>0</v>
      </c>
      <c r="AI359" s="24">
        <f t="shared" si="133"/>
        <v>0</v>
      </c>
      <c r="AJ359" s="24">
        <v>0</v>
      </c>
      <c r="AK359" s="24">
        <v>144</v>
      </c>
      <c r="AL359" s="24">
        <f t="shared" si="119"/>
        <v>144</v>
      </c>
      <c r="AM359" s="24">
        <f t="shared" si="120"/>
        <v>2</v>
      </c>
      <c r="AN359" s="179" t="s">
        <v>1231</v>
      </c>
      <c r="AO359" s="24">
        <v>1</v>
      </c>
      <c r="AP359" s="24">
        <f t="shared" si="121"/>
        <v>3</v>
      </c>
      <c r="AQ359" s="182" t="s">
        <v>1232</v>
      </c>
      <c r="AR359" s="24">
        <v>0.5</v>
      </c>
      <c r="AS359" s="22">
        <f t="shared" si="122"/>
        <v>3.5</v>
      </c>
      <c r="AT359" s="28" t="s">
        <v>1233</v>
      </c>
      <c r="AU359" s="24">
        <v>1</v>
      </c>
      <c r="AV359" s="25"/>
      <c r="AW359" s="24"/>
      <c r="AX359" s="24">
        <f t="shared" si="123"/>
        <v>1</v>
      </c>
      <c r="AY359" s="25"/>
      <c r="AZ359" s="24"/>
      <c r="BA359" s="24"/>
      <c r="BB359" s="24"/>
      <c r="BC359" s="24">
        <f t="shared" si="124"/>
        <v>1</v>
      </c>
      <c r="BD359" s="24"/>
      <c r="BE359" s="24"/>
      <c r="BF359" s="24"/>
      <c r="BG359" s="24"/>
      <c r="BH359" s="24">
        <f t="shared" si="125"/>
        <v>0</v>
      </c>
      <c r="BI359" s="38" t="s">
        <v>426</v>
      </c>
      <c r="BJ359" s="38" t="s">
        <v>426</v>
      </c>
      <c r="BK359" s="38">
        <v>1</v>
      </c>
      <c r="BL359" s="26" t="s">
        <v>131</v>
      </c>
      <c r="BM359" s="24">
        <v>0.2</v>
      </c>
      <c r="BN359" s="24" t="s">
        <v>1226</v>
      </c>
      <c r="BO359" s="24">
        <v>0.1</v>
      </c>
      <c r="BP359" s="24">
        <f t="shared" si="126"/>
        <v>1.3</v>
      </c>
      <c r="BQ359" s="24">
        <f t="shared" si="127"/>
        <v>2.2999999999999998</v>
      </c>
      <c r="BR359" s="24">
        <f t="shared" si="128"/>
        <v>66.725759999999994</v>
      </c>
      <c r="BS359" s="24">
        <f t="shared" si="131"/>
        <v>42</v>
      </c>
      <c r="BT359" s="38">
        <f t="shared" si="132"/>
        <v>31</v>
      </c>
      <c r="BU359" s="24">
        <f t="shared" si="130"/>
        <v>108</v>
      </c>
    </row>
    <row r="360" spans="1:73" ht="14">
      <c r="A360" s="165" t="s">
        <v>1217</v>
      </c>
      <c r="B360" s="165" t="s">
        <v>1234</v>
      </c>
      <c r="C360" s="15" t="s">
        <v>1235</v>
      </c>
      <c r="D360" s="13">
        <v>5.43</v>
      </c>
      <c r="E360" s="24" t="s">
        <v>108</v>
      </c>
      <c r="F360" s="24">
        <v>0.5</v>
      </c>
      <c r="G360" s="25"/>
      <c r="H360" s="24"/>
      <c r="I360" s="24" t="s">
        <v>1236</v>
      </c>
      <c r="J360" s="24">
        <v>0.5</v>
      </c>
      <c r="K360" s="24"/>
      <c r="L360" s="24"/>
      <c r="M360" s="24"/>
      <c r="N360" s="24"/>
      <c r="O360" s="24">
        <f t="shared" si="129"/>
        <v>1</v>
      </c>
      <c r="P360" s="24">
        <f t="shared" si="115"/>
        <v>6.43</v>
      </c>
      <c r="Q360" s="31" t="s">
        <v>91</v>
      </c>
      <c r="R360" s="24">
        <v>2.5725500000000001</v>
      </c>
      <c r="S360" s="32">
        <f t="shared" si="116"/>
        <v>45.435299999999998</v>
      </c>
      <c r="T360" s="31">
        <v>66.5</v>
      </c>
      <c r="U360" s="34">
        <f t="shared" si="113"/>
        <v>3.3250000000000002</v>
      </c>
      <c r="V360" s="24"/>
      <c r="W360" s="24"/>
      <c r="X360" s="24">
        <f t="shared" si="117"/>
        <v>3.3250000000000002</v>
      </c>
      <c r="Y360" s="24" t="s">
        <v>1237</v>
      </c>
      <c r="Z360" s="24">
        <v>0.5</v>
      </c>
      <c r="AA360" s="25">
        <v>4.1500000000000004</v>
      </c>
      <c r="AB360" s="22">
        <f t="shared" si="114"/>
        <v>1.83</v>
      </c>
      <c r="AC360" s="24" t="s">
        <v>1238</v>
      </c>
      <c r="AD360" s="178">
        <v>1.5</v>
      </c>
      <c r="AE360" s="24">
        <f t="shared" si="118"/>
        <v>3.83</v>
      </c>
      <c r="AF360" s="25">
        <v>8</v>
      </c>
      <c r="AG360" s="25">
        <v>22</v>
      </c>
      <c r="AH360" s="25">
        <v>0</v>
      </c>
      <c r="AI360" s="24">
        <f t="shared" si="133"/>
        <v>0.72727272727272696</v>
      </c>
      <c r="AJ360" s="24">
        <v>0</v>
      </c>
      <c r="AK360" s="24">
        <v>70</v>
      </c>
      <c r="AL360" s="24">
        <f t="shared" si="119"/>
        <v>70</v>
      </c>
      <c r="AM360" s="24">
        <f t="shared" si="120"/>
        <v>1.4</v>
      </c>
      <c r="AN360" s="24"/>
      <c r="AO360" s="24"/>
      <c r="AP360" s="24">
        <f t="shared" si="121"/>
        <v>1.4</v>
      </c>
      <c r="AQ360" s="24"/>
      <c r="AR360" s="24"/>
      <c r="AS360" s="22">
        <f t="shared" si="122"/>
        <v>2.1272727272727301</v>
      </c>
      <c r="AT360" s="28"/>
      <c r="AU360" s="24"/>
      <c r="AV360" s="25"/>
      <c r="AW360" s="24"/>
      <c r="AX360" s="24">
        <f t="shared" si="123"/>
        <v>0</v>
      </c>
      <c r="AY360" s="25"/>
      <c r="AZ360" s="24"/>
      <c r="BA360" s="24"/>
      <c r="BB360" s="24"/>
      <c r="BC360" s="24">
        <f t="shared" si="124"/>
        <v>0</v>
      </c>
      <c r="BD360" s="24"/>
      <c r="BE360" s="24"/>
      <c r="BF360" s="24"/>
      <c r="BG360" s="24"/>
      <c r="BH360" s="24">
        <f t="shared" si="125"/>
        <v>0</v>
      </c>
      <c r="BI360" s="38" t="s">
        <v>1239</v>
      </c>
      <c r="BJ360" s="38" t="s">
        <v>1239</v>
      </c>
      <c r="BK360" s="38">
        <v>2</v>
      </c>
      <c r="BL360" s="26"/>
      <c r="BM360" s="24"/>
      <c r="BN360" s="24" t="s">
        <v>1226</v>
      </c>
      <c r="BO360" s="24">
        <v>0.1</v>
      </c>
      <c r="BP360" s="24">
        <f t="shared" si="126"/>
        <v>2.1</v>
      </c>
      <c r="BQ360" s="24">
        <f t="shared" si="127"/>
        <v>2.1</v>
      </c>
      <c r="BR360" s="24">
        <f t="shared" si="128"/>
        <v>63.247572727272697</v>
      </c>
      <c r="BS360" s="24">
        <f t="shared" si="131"/>
        <v>69</v>
      </c>
      <c r="BT360" s="38">
        <f t="shared" si="132"/>
        <v>41</v>
      </c>
      <c r="BU360" s="24">
        <f t="shared" si="130"/>
        <v>148</v>
      </c>
    </row>
    <row r="361" spans="1:73" ht="14">
      <c r="A361" s="165" t="s">
        <v>1217</v>
      </c>
      <c r="B361" s="165" t="s">
        <v>1240</v>
      </c>
      <c r="C361" s="15" t="s">
        <v>1241</v>
      </c>
      <c r="D361" s="13">
        <v>5.5179999999999998</v>
      </c>
      <c r="E361" s="24" t="s">
        <v>108</v>
      </c>
      <c r="F361" s="24">
        <v>0.5</v>
      </c>
      <c r="G361" s="25" t="s">
        <v>125</v>
      </c>
      <c r="H361" s="24">
        <v>0.25</v>
      </c>
      <c r="I361" s="24" t="s">
        <v>1242</v>
      </c>
      <c r="J361" s="24">
        <v>0.25</v>
      </c>
      <c r="K361" s="24"/>
      <c r="L361" s="24"/>
      <c r="M361" s="24"/>
      <c r="N361" s="24"/>
      <c r="O361" s="24">
        <f t="shared" si="129"/>
        <v>1</v>
      </c>
      <c r="P361" s="24">
        <f t="shared" si="115"/>
        <v>6.5179999999999998</v>
      </c>
      <c r="Q361" s="31" t="s">
        <v>91</v>
      </c>
      <c r="R361" s="24">
        <v>3.46</v>
      </c>
      <c r="S361" s="32">
        <f t="shared" si="116"/>
        <v>50.76</v>
      </c>
      <c r="T361" s="31">
        <v>78.5</v>
      </c>
      <c r="U361" s="34">
        <f t="shared" si="113"/>
        <v>3.9249999999999998</v>
      </c>
      <c r="V361" s="37" t="s">
        <v>1243</v>
      </c>
      <c r="W361" s="24">
        <v>0.25</v>
      </c>
      <c r="X361" s="24">
        <f t="shared" si="117"/>
        <v>4.1749999999999998</v>
      </c>
      <c r="Y361" s="24"/>
      <c r="Z361" s="24"/>
      <c r="AA361" s="25">
        <v>4.5</v>
      </c>
      <c r="AB361" s="22">
        <f t="shared" si="114"/>
        <v>1.9</v>
      </c>
      <c r="AC361" s="24"/>
      <c r="AD361" s="178"/>
      <c r="AE361" s="24">
        <f t="shared" si="118"/>
        <v>1.9</v>
      </c>
      <c r="AF361" s="25">
        <v>16</v>
      </c>
      <c r="AG361" s="25">
        <v>22</v>
      </c>
      <c r="AH361" s="25">
        <v>0</v>
      </c>
      <c r="AI361" s="24">
        <f t="shared" si="133"/>
        <v>1.4545454545454499</v>
      </c>
      <c r="AJ361" s="24">
        <v>0</v>
      </c>
      <c r="AK361" s="24">
        <v>269.5</v>
      </c>
      <c r="AL361" s="24">
        <f t="shared" si="119"/>
        <v>269.5</v>
      </c>
      <c r="AM361" s="24">
        <f t="shared" si="120"/>
        <v>2</v>
      </c>
      <c r="AN361" s="38" t="s">
        <v>1244</v>
      </c>
      <c r="AO361" s="24">
        <v>1</v>
      </c>
      <c r="AP361" s="24">
        <f t="shared" si="121"/>
        <v>3</v>
      </c>
      <c r="AQ361" s="24"/>
      <c r="AR361" s="24"/>
      <c r="AS361" s="22">
        <f t="shared" si="122"/>
        <v>4.4545454545454604</v>
      </c>
      <c r="AT361" s="48" t="s">
        <v>1245</v>
      </c>
      <c r="AU361" s="24">
        <v>0.5</v>
      </c>
      <c r="AV361" s="25"/>
      <c r="AW361" s="24"/>
      <c r="AX361" s="24">
        <f t="shared" si="123"/>
        <v>0.5</v>
      </c>
      <c r="AY361" s="25"/>
      <c r="AZ361" s="24"/>
      <c r="BA361" s="24"/>
      <c r="BB361" s="24"/>
      <c r="BC361" s="24">
        <f t="shared" si="124"/>
        <v>0.5</v>
      </c>
      <c r="BD361" s="24"/>
      <c r="BE361" s="24"/>
      <c r="BF361" s="24"/>
      <c r="BG361" s="24"/>
      <c r="BH361" s="24">
        <f t="shared" si="125"/>
        <v>0</v>
      </c>
      <c r="BI361" s="38" t="s">
        <v>1246</v>
      </c>
      <c r="BJ361" s="38" t="s">
        <v>1247</v>
      </c>
      <c r="BK361" s="38">
        <v>1.25</v>
      </c>
      <c r="BL361" s="26"/>
      <c r="BM361" s="24"/>
      <c r="BN361" s="24" t="s">
        <v>1226</v>
      </c>
      <c r="BO361" s="24">
        <v>0.1</v>
      </c>
      <c r="BP361" s="24">
        <f t="shared" si="126"/>
        <v>1.35</v>
      </c>
      <c r="BQ361" s="24">
        <f t="shared" si="127"/>
        <v>1.85</v>
      </c>
      <c r="BR361" s="24">
        <f t="shared" si="128"/>
        <v>69.657545454545499</v>
      </c>
      <c r="BS361" s="24">
        <f t="shared" si="131"/>
        <v>21</v>
      </c>
      <c r="BT361" s="38">
        <f t="shared" si="132"/>
        <v>19</v>
      </c>
      <c r="BU361" s="24">
        <f t="shared" si="130"/>
        <v>72</v>
      </c>
    </row>
    <row r="362" spans="1:73" ht="26">
      <c r="A362" s="165" t="s">
        <v>1217</v>
      </c>
      <c r="B362" s="165" t="s">
        <v>1248</v>
      </c>
      <c r="C362" s="15" t="s">
        <v>1249</v>
      </c>
      <c r="D362" s="13">
        <v>5.5449999999999999</v>
      </c>
      <c r="E362" s="24" t="s">
        <v>108</v>
      </c>
      <c r="F362" s="24">
        <v>0.5</v>
      </c>
      <c r="G362" s="25"/>
      <c r="H362" s="24"/>
      <c r="I362" s="24" t="s">
        <v>952</v>
      </c>
      <c r="J362" s="24">
        <v>0.25</v>
      </c>
      <c r="K362" s="24"/>
      <c r="L362" s="24"/>
      <c r="M362" s="24"/>
      <c r="N362" s="24"/>
      <c r="O362" s="24">
        <f t="shared" si="129"/>
        <v>0.75</v>
      </c>
      <c r="P362" s="24">
        <f t="shared" si="115"/>
        <v>6.2949999999999999</v>
      </c>
      <c r="Q362" s="31" t="s">
        <v>91</v>
      </c>
      <c r="R362" s="24">
        <v>2.9150900000000002</v>
      </c>
      <c r="S362" s="32">
        <f t="shared" si="116"/>
        <v>47.490540000000003</v>
      </c>
      <c r="T362" s="31">
        <v>60</v>
      </c>
      <c r="U362" s="34">
        <f t="shared" si="113"/>
        <v>3</v>
      </c>
      <c r="V362" s="24"/>
      <c r="W362" s="24"/>
      <c r="X362" s="24">
        <f t="shared" si="117"/>
        <v>3</v>
      </c>
      <c r="Y362" s="24"/>
      <c r="Z362" s="24"/>
      <c r="AA362" s="25">
        <v>3.25</v>
      </c>
      <c r="AB362" s="22">
        <f t="shared" si="114"/>
        <v>1.65</v>
      </c>
      <c r="AC362" s="24"/>
      <c r="AD362" s="24"/>
      <c r="AE362" s="24">
        <f t="shared" si="118"/>
        <v>1.65</v>
      </c>
      <c r="AF362" s="25">
        <v>0</v>
      </c>
      <c r="AG362" s="25">
        <v>23</v>
      </c>
      <c r="AH362" s="25">
        <v>0</v>
      </c>
      <c r="AI362" s="24">
        <f t="shared" si="133"/>
        <v>0</v>
      </c>
      <c r="AJ362" s="24">
        <v>0</v>
      </c>
      <c r="AK362" s="24">
        <v>214</v>
      </c>
      <c r="AL362" s="24">
        <f t="shared" si="119"/>
        <v>214</v>
      </c>
      <c r="AM362" s="24">
        <f t="shared" si="120"/>
        <v>2</v>
      </c>
      <c r="AN362" s="28" t="s">
        <v>1250</v>
      </c>
      <c r="AO362" s="24">
        <v>1.75</v>
      </c>
      <c r="AP362" s="24">
        <f t="shared" si="121"/>
        <v>3.75</v>
      </c>
      <c r="AQ362" s="24" t="s">
        <v>1251</v>
      </c>
      <c r="AR362" s="24">
        <v>0.2</v>
      </c>
      <c r="AS362" s="22">
        <f t="shared" si="122"/>
        <v>3.95</v>
      </c>
      <c r="AT362" s="184" t="s">
        <v>1252</v>
      </c>
      <c r="AU362" s="24">
        <v>7.9</v>
      </c>
      <c r="AV362" s="25"/>
      <c r="AW362" s="24"/>
      <c r="AX362" s="24">
        <f t="shared" si="123"/>
        <v>7.9</v>
      </c>
      <c r="AY362" s="25"/>
      <c r="AZ362" s="24"/>
      <c r="BA362" s="24"/>
      <c r="BB362" s="24"/>
      <c r="BC362" s="24">
        <f t="shared" si="124"/>
        <v>7.9</v>
      </c>
      <c r="BD362" s="24"/>
      <c r="BE362" s="24"/>
      <c r="BF362" s="24"/>
      <c r="BG362" s="24"/>
      <c r="BH362" s="24">
        <f t="shared" si="125"/>
        <v>0</v>
      </c>
      <c r="BI362" s="38"/>
      <c r="BJ362" s="38"/>
      <c r="BK362" s="38"/>
      <c r="BL362" s="26"/>
      <c r="BM362" s="24"/>
      <c r="BN362" s="24" t="s">
        <v>1226</v>
      </c>
      <c r="BO362" s="24">
        <v>0.1</v>
      </c>
      <c r="BP362" s="24">
        <f t="shared" si="126"/>
        <v>0.1</v>
      </c>
      <c r="BQ362" s="24">
        <f t="shared" si="127"/>
        <v>8</v>
      </c>
      <c r="BR362" s="24">
        <f t="shared" si="128"/>
        <v>70.385540000000006</v>
      </c>
      <c r="BS362" s="24">
        <f t="shared" si="131"/>
        <v>50</v>
      </c>
      <c r="BT362" s="38">
        <f t="shared" si="132"/>
        <v>16</v>
      </c>
      <c r="BU362" s="24">
        <f t="shared" si="130"/>
        <v>64</v>
      </c>
    </row>
    <row r="363" spans="1:73" ht="14">
      <c r="A363" s="165" t="s">
        <v>1217</v>
      </c>
      <c r="B363" s="165" t="s">
        <v>1253</v>
      </c>
      <c r="C363" s="15" t="s">
        <v>1254</v>
      </c>
      <c r="D363" s="13">
        <v>5.7690000000000001</v>
      </c>
      <c r="E363" s="24" t="s">
        <v>108</v>
      </c>
      <c r="F363" s="24">
        <v>0.5</v>
      </c>
      <c r="G363" s="25"/>
      <c r="H363" s="24"/>
      <c r="I363" s="24"/>
      <c r="J363" s="24"/>
      <c r="K363" s="24"/>
      <c r="L363" s="24"/>
      <c r="M363" s="24"/>
      <c r="N363" s="24"/>
      <c r="O363" s="24">
        <f t="shared" si="129"/>
        <v>0.5</v>
      </c>
      <c r="P363" s="24">
        <f t="shared" si="115"/>
        <v>6.2690000000000001</v>
      </c>
      <c r="Q363" s="31" t="s">
        <v>91</v>
      </c>
      <c r="R363" s="24">
        <v>3.7566000000000002</v>
      </c>
      <c r="S363" s="32">
        <f t="shared" si="116"/>
        <v>52.5396</v>
      </c>
      <c r="T363" s="31">
        <v>90</v>
      </c>
      <c r="U363" s="34">
        <f t="shared" si="113"/>
        <v>4.5</v>
      </c>
      <c r="V363" s="174" t="s">
        <v>1255</v>
      </c>
      <c r="W363" s="24">
        <v>1.75</v>
      </c>
      <c r="X363" s="24">
        <f t="shared" si="117"/>
        <v>6.25</v>
      </c>
      <c r="Y363" s="24"/>
      <c r="Z363" s="24"/>
      <c r="AA363" s="25">
        <v>3.65</v>
      </c>
      <c r="AB363" s="22">
        <f t="shared" si="114"/>
        <v>1.73</v>
      </c>
      <c r="AC363" s="24"/>
      <c r="AD363" s="24"/>
      <c r="AE363" s="24">
        <f t="shared" si="118"/>
        <v>1.73</v>
      </c>
      <c r="AF363" s="25">
        <v>0</v>
      </c>
      <c r="AG363" s="25">
        <v>23</v>
      </c>
      <c r="AH363" s="25">
        <v>0</v>
      </c>
      <c r="AI363" s="24">
        <f t="shared" si="133"/>
        <v>0</v>
      </c>
      <c r="AJ363" s="24">
        <v>0</v>
      </c>
      <c r="AK363" s="24">
        <v>103</v>
      </c>
      <c r="AL363" s="24">
        <f t="shared" si="119"/>
        <v>103</v>
      </c>
      <c r="AM363" s="24">
        <f t="shared" si="120"/>
        <v>2</v>
      </c>
      <c r="AN363" s="24" t="s">
        <v>1256</v>
      </c>
      <c r="AO363" s="24">
        <v>1.25</v>
      </c>
      <c r="AP363" s="24">
        <f t="shared" si="121"/>
        <v>3.25</v>
      </c>
      <c r="AQ363" s="179" t="s">
        <v>1257</v>
      </c>
      <c r="AR363" s="24">
        <v>0.7</v>
      </c>
      <c r="AS363" s="22">
        <f t="shared" si="122"/>
        <v>3.95</v>
      </c>
      <c r="AT363" s="28"/>
      <c r="AU363" s="24"/>
      <c r="AV363" s="25"/>
      <c r="AW363" s="24"/>
      <c r="AX363" s="24">
        <f t="shared" si="123"/>
        <v>0</v>
      </c>
      <c r="AY363" s="25"/>
      <c r="AZ363" s="24"/>
      <c r="BA363" s="24"/>
      <c r="BB363" s="24"/>
      <c r="BC363" s="24">
        <f t="shared" si="124"/>
        <v>0</v>
      </c>
      <c r="BD363" s="24"/>
      <c r="BE363" s="24"/>
      <c r="BF363" s="24"/>
      <c r="BG363" s="24"/>
      <c r="BH363" s="24">
        <f t="shared" si="125"/>
        <v>0</v>
      </c>
      <c r="BI363" s="38" t="s">
        <v>1258</v>
      </c>
      <c r="BJ363" s="38" t="s">
        <v>1258</v>
      </c>
      <c r="BK363" s="38">
        <v>2.4</v>
      </c>
      <c r="BL363" s="26" t="s">
        <v>245</v>
      </c>
      <c r="BM363" s="24">
        <v>0.25</v>
      </c>
      <c r="BN363" s="24" t="s">
        <v>1259</v>
      </c>
      <c r="BO363" s="24">
        <v>0.2</v>
      </c>
      <c r="BP363" s="24">
        <f t="shared" si="126"/>
        <v>2.85</v>
      </c>
      <c r="BQ363" s="24">
        <f t="shared" si="127"/>
        <v>2.85</v>
      </c>
      <c r="BR363" s="24">
        <f t="shared" si="128"/>
        <v>73.5886</v>
      </c>
      <c r="BS363" s="24">
        <f t="shared" si="131"/>
        <v>7</v>
      </c>
      <c r="BT363" s="38">
        <f t="shared" si="132"/>
        <v>12</v>
      </c>
      <c r="BU363" s="24">
        <f t="shared" si="130"/>
        <v>44</v>
      </c>
    </row>
    <row r="364" spans="1:73" ht="14">
      <c r="A364" s="165" t="s">
        <v>1217</v>
      </c>
      <c r="B364" s="165" t="s">
        <v>1260</v>
      </c>
      <c r="C364" s="15" t="s">
        <v>1261</v>
      </c>
      <c r="D364" s="13">
        <v>5.4429999999999996</v>
      </c>
      <c r="E364" s="24" t="s">
        <v>108</v>
      </c>
      <c r="F364" s="24">
        <v>0.5</v>
      </c>
      <c r="G364" s="25"/>
      <c r="H364" s="24"/>
      <c r="I364" s="24"/>
      <c r="J364" s="24"/>
      <c r="K364" s="24"/>
      <c r="L364" s="24"/>
      <c r="M364" s="24"/>
      <c r="N364" s="24"/>
      <c r="O364" s="24">
        <f t="shared" si="129"/>
        <v>0.5</v>
      </c>
      <c r="P364" s="24">
        <f t="shared" si="115"/>
        <v>5.9429999999999996</v>
      </c>
      <c r="Q364" s="31" t="s">
        <v>91</v>
      </c>
      <c r="R364" s="24">
        <v>2.7</v>
      </c>
      <c r="S364" s="32">
        <f t="shared" si="116"/>
        <v>46.2</v>
      </c>
      <c r="T364" s="31">
        <v>62.5</v>
      </c>
      <c r="U364" s="34">
        <f t="shared" si="113"/>
        <v>3.125</v>
      </c>
      <c r="V364" s="24"/>
      <c r="W364" s="24"/>
      <c r="X364" s="24">
        <f t="shared" si="117"/>
        <v>3.125</v>
      </c>
      <c r="Y364" s="24"/>
      <c r="Z364" s="24"/>
      <c r="AA364" s="25">
        <v>4.5</v>
      </c>
      <c r="AB364" s="22">
        <f t="shared" si="114"/>
        <v>1.9</v>
      </c>
      <c r="AC364" s="24"/>
      <c r="AD364" s="24"/>
      <c r="AE364" s="24">
        <f t="shared" si="118"/>
        <v>1.9</v>
      </c>
      <c r="AF364" s="25">
        <v>1</v>
      </c>
      <c r="AG364" s="25">
        <v>23</v>
      </c>
      <c r="AH364" s="25">
        <v>0</v>
      </c>
      <c r="AI364" s="24">
        <f t="shared" si="133"/>
        <v>8.6956521739130405E-2</v>
      </c>
      <c r="AJ364" s="24">
        <v>0</v>
      </c>
      <c r="AK364" s="24"/>
      <c r="AL364" s="24">
        <f t="shared" si="119"/>
        <v>0</v>
      </c>
      <c r="AM364" s="24">
        <f t="shared" si="120"/>
        <v>0</v>
      </c>
      <c r="AN364" s="24"/>
      <c r="AO364" s="24"/>
      <c r="AP364" s="24">
        <f t="shared" si="121"/>
        <v>0</v>
      </c>
      <c r="AQ364" s="24"/>
      <c r="AR364" s="24"/>
      <c r="AS364" s="22">
        <f t="shared" si="122"/>
        <v>8.6956521739130405E-2</v>
      </c>
      <c r="AT364" s="28"/>
      <c r="AU364" s="24"/>
      <c r="AV364" s="25"/>
      <c r="AW364" s="24"/>
      <c r="AX364" s="24">
        <f t="shared" si="123"/>
        <v>0</v>
      </c>
      <c r="AY364" s="25"/>
      <c r="AZ364" s="24"/>
      <c r="BA364" s="24"/>
      <c r="BB364" s="24"/>
      <c r="BC364" s="24">
        <f t="shared" si="124"/>
        <v>0</v>
      </c>
      <c r="BD364" s="24"/>
      <c r="BE364" s="24"/>
      <c r="BF364" s="24"/>
      <c r="BG364" s="24"/>
      <c r="BH364" s="24">
        <f t="shared" si="125"/>
        <v>0</v>
      </c>
      <c r="BI364" s="38"/>
      <c r="BJ364" s="38"/>
      <c r="BK364" s="38"/>
      <c r="BL364" s="26"/>
      <c r="BM364" s="24"/>
      <c r="BN364" s="24" t="s">
        <v>1226</v>
      </c>
      <c r="BO364" s="24">
        <v>0.1</v>
      </c>
      <c r="BP364" s="24">
        <f t="shared" si="126"/>
        <v>0.1</v>
      </c>
      <c r="BQ364" s="24">
        <f t="shared" si="127"/>
        <v>0.1</v>
      </c>
      <c r="BR364" s="24">
        <f t="shared" si="128"/>
        <v>57.354956521739098</v>
      </c>
      <c r="BS364" s="24">
        <f t="shared" si="131"/>
        <v>61</v>
      </c>
      <c r="BT364" s="38">
        <f t="shared" si="132"/>
        <v>78</v>
      </c>
      <c r="BU364" s="24">
        <f t="shared" si="130"/>
        <v>292</v>
      </c>
    </row>
    <row r="365" spans="1:73" ht="14">
      <c r="A365" s="165" t="s">
        <v>1217</v>
      </c>
      <c r="B365" s="165" t="s">
        <v>1262</v>
      </c>
      <c r="C365" s="15" t="s">
        <v>1263</v>
      </c>
      <c r="D365" s="13">
        <v>5.266</v>
      </c>
      <c r="E365" s="24" t="s">
        <v>108</v>
      </c>
      <c r="F365" s="24">
        <v>0.5</v>
      </c>
      <c r="G365" s="25"/>
      <c r="H365" s="24"/>
      <c r="I365" s="24"/>
      <c r="J365" s="24"/>
      <c r="K365" s="24"/>
      <c r="L365" s="24"/>
      <c r="M365" s="24"/>
      <c r="N365" s="24"/>
      <c r="O365" s="24">
        <f t="shared" si="129"/>
        <v>0.5</v>
      </c>
      <c r="P365" s="24">
        <f t="shared" si="115"/>
        <v>5.766</v>
      </c>
      <c r="Q365" s="31" t="s">
        <v>91</v>
      </c>
      <c r="R365" s="24">
        <v>1.2057100000000001</v>
      </c>
      <c r="S365" s="32">
        <f t="shared" si="116"/>
        <v>37.234259999999999</v>
      </c>
      <c r="T365" s="31">
        <v>61</v>
      </c>
      <c r="U365" s="34">
        <f t="shared" si="113"/>
        <v>3.05</v>
      </c>
      <c r="V365" s="24"/>
      <c r="W365" s="24"/>
      <c r="X365" s="24">
        <f t="shared" si="117"/>
        <v>3.05</v>
      </c>
      <c r="Y365" s="24"/>
      <c r="Z365" s="24"/>
      <c r="AA365" s="25">
        <v>0</v>
      </c>
      <c r="AB365" s="22">
        <f t="shared" si="114"/>
        <v>1</v>
      </c>
      <c r="AC365" s="24"/>
      <c r="AD365" s="24"/>
      <c r="AE365" s="24">
        <f t="shared" si="118"/>
        <v>1</v>
      </c>
      <c r="AF365" s="25">
        <v>0</v>
      </c>
      <c r="AG365" s="25">
        <v>23</v>
      </c>
      <c r="AH365" s="25">
        <v>0</v>
      </c>
      <c r="AI365" s="24">
        <f t="shared" si="133"/>
        <v>0</v>
      </c>
      <c r="AJ365" s="24">
        <v>0</v>
      </c>
      <c r="AK365" s="24"/>
      <c r="AL365" s="24">
        <f t="shared" si="119"/>
        <v>0</v>
      </c>
      <c r="AM365" s="24">
        <f t="shared" si="120"/>
        <v>0</v>
      </c>
      <c r="AN365" s="24"/>
      <c r="AO365" s="24"/>
      <c r="AP365" s="24">
        <f t="shared" si="121"/>
        <v>0</v>
      </c>
      <c r="AQ365" s="24"/>
      <c r="AR365" s="24"/>
      <c r="AS365" s="22">
        <f t="shared" si="122"/>
        <v>0</v>
      </c>
      <c r="AT365" s="28"/>
      <c r="AU365" s="24"/>
      <c r="AV365" s="25"/>
      <c r="AW365" s="24"/>
      <c r="AX365" s="24">
        <f t="shared" si="123"/>
        <v>0</v>
      </c>
      <c r="AY365" s="25"/>
      <c r="AZ365" s="24"/>
      <c r="BA365" s="24"/>
      <c r="BB365" s="24"/>
      <c r="BC365" s="24">
        <f t="shared" si="124"/>
        <v>0</v>
      </c>
      <c r="BD365" s="24"/>
      <c r="BE365" s="24"/>
      <c r="BF365" s="24"/>
      <c r="BG365" s="24"/>
      <c r="BH365" s="24">
        <f t="shared" si="125"/>
        <v>0</v>
      </c>
      <c r="BI365" s="38"/>
      <c r="BJ365" s="38"/>
      <c r="BK365" s="38"/>
      <c r="BL365" s="26"/>
      <c r="BM365" s="24"/>
      <c r="BN365" s="24" t="s">
        <v>1226</v>
      </c>
      <c r="BO365" s="24">
        <v>0.1</v>
      </c>
      <c r="BP365" s="24">
        <f t="shared" si="126"/>
        <v>0.1</v>
      </c>
      <c r="BQ365" s="24">
        <f t="shared" si="127"/>
        <v>0.1</v>
      </c>
      <c r="BR365" s="24">
        <f t="shared" si="128"/>
        <v>47.150260000000003</v>
      </c>
      <c r="BS365" s="24">
        <f t="shared" si="131"/>
        <v>111</v>
      </c>
      <c r="BT365" s="38">
        <f t="shared" si="132"/>
        <v>111</v>
      </c>
      <c r="BU365" s="24">
        <f t="shared" si="130"/>
        <v>422</v>
      </c>
    </row>
    <row r="366" spans="1:73" ht="14">
      <c r="A366" s="165" t="s">
        <v>1217</v>
      </c>
      <c r="B366" s="165" t="s">
        <v>1264</v>
      </c>
      <c r="C366" s="15" t="s">
        <v>1265</v>
      </c>
      <c r="D366" s="13">
        <v>5.3760000000000003</v>
      </c>
      <c r="E366" s="24" t="s">
        <v>108</v>
      </c>
      <c r="F366" s="24">
        <v>0.5</v>
      </c>
      <c r="G366" s="25"/>
      <c r="H366" s="24"/>
      <c r="I366" s="24"/>
      <c r="J366" s="24"/>
      <c r="K366" s="24"/>
      <c r="L366" s="24"/>
      <c r="M366" s="24"/>
      <c r="N366" s="24"/>
      <c r="O366" s="24">
        <f t="shared" si="129"/>
        <v>0.5</v>
      </c>
      <c r="P366" s="24">
        <f t="shared" si="115"/>
        <v>5.8760000000000003</v>
      </c>
      <c r="Q366" s="31" t="s">
        <v>91</v>
      </c>
      <c r="R366" s="24">
        <v>2.2188699999999999</v>
      </c>
      <c r="S366" s="32">
        <f t="shared" si="116"/>
        <v>43.313220000000001</v>
      </c>
      <c r="T366" s="31">
        <v>55.5</v>
      </c>
      <c r="U366" s="34">
        <f t="shared" si="113"/>
        <v>2.7749999999999999</v>
      </c>
      <c r="V366" s="24"/>
      <c r="W366" s="24"/>
      <c r="X366" s="24">
        <f t="shared" si="117"/>
        <v>2.7749999999999999</v>
      </c>
      <c r="Y366" s="24"/>
      <c r="Z366" s="24"/>
      <c r="AA366" s="25">
        <v>2.85</v>
      </c>
      <c r="AB366" s="22">
        <f t="shared" si="114"/>
        <v>1.57</v>
      </c>
      <c r="AC366" s="24"/>
      <c r="AD366" s="24"/>
      <c r="AE366" s="24">
        <f t="shared" si="118"/>
        <v>1.57</v>
      </c>
      <c r="AF366" s="25">
        <v>9</v>
      </c>
      <c r="AG366" s="25">
        <v>23</v>
      </c>
      <c r="AH366" s="25">
        <v>0</v>
      </c>
      <c r="AI366" s="24">
        <f t="shared" si="133"/>
        <v>0.78260869565217395</v>
      </c>
      <c r="AJ366" s="24">
        <v>0</v>
      </c>
      <c r="AK366" s="24"/>
      <c r="AL366" s="24">
        <f t="shared" si="119"/>
        <v>0</v>
      </c>
      <c r="AM366" s="24">
        <f t="shared" si="120"/>
        <v>0</v>
      </c>
      <c r="AN366" s="24"/>
      <c r="AO366" s="24"/>
      <c r="AP366" s="24">
        <f t="shared" si="121"/>
        <v>0</v>
      </c>
      <c r="AQ366" s="24"/>
      <c r="AR366" s="24"/>
      <c r="AS366" s="22">
        <f t="shared" si="122"/>
        <v>0.78260869565217395</v>
      </c>
      <c r="AT366" s="28"/>
      <c r="AU366" s="24"/>
      <c r="AV366" s="25"/>
      <c r="AW366" s="24"/>
      <c r="AX366" s="24">
        <f t="shared" si="123"/>
        <v>0</v>
      </c>
      <c r="AY366" s="25"/>
      <c r="AZ366" s="24"/>
      <c r="BA366" s="24"/>
      <c r="BB366" s="24"/>
      <c r="BC366" s="24">
        <f t="shared" si="124"/>
        <v>0</v>
      </c>
      <c r="BD366" s="24"/>
      <c r="BE366" s="24"/>
      <c r="BF366" s="24"/>
      <c r="BG366" s="24"/>
      <c r="BH366" s="24">
        <f t="shared" si="125"/>
        <v>0</v>
      </c>
      <c r="BI366" s="38"/>
      <c r="BJ366" s="38"/>
      <c r="BK366" s="38"/>
      <c r="BL366" s="26"/>
      <c r="BM366" s="24"/>
      <c r="BN366" s="24" t="s">
        <v>1226</v>
      </c>
      <c r="BO366" s="24">
        <v>0.1</v>
      </c>
      <c r="BP366" s="24">
        <f t="shared" si="126"/>
        <v>0.1</v>
      </c>
      <c r="BQ366" s="24">
        <f t="shared" si="127"/>
        <v>0.1</v>
      </c>
      <c r="BR366" s="24">
        <f t="shared" si="128"/>
        <v>54.4168286956522</v>
      </c>
      <c r="BS366" s="24">
        <f t="shared" si="131"/>
        <v>88</v>
      </c>
      <c r="BT366" s="38">
        <f t="shared" si="132"/>
        <v>96</v>
      </c>
      <c r="BU366" s="24">
        <f t="shared" si="130"/>
        <v>364</v>
      </c>
    </row>
    <row r="367" spans="1:73" ht="14">
      <c r="A367" s="165" t="s">
        <v>1217</v>
      </c>
      <c r="B367" s="165" t="s">
        <v>1266</v>
      </c>
      <c r="C367" s="15" t="s">
        <v>1267</v>
      </c>
      <c r="D367" s="13">
        <v>5.3840000000000003</v>
      </c>
      <c r="E367" s="24" t="s">
        <v>108</v>
      </c>
      <c r="F367" s="24">
        <v>0.5</v>
      </c>
      <c r="G367" s="25"/>
      <c r="H367" s="24"/>
      <c r="I367" s="24"/>
      <c r="J367" s="24"/>
      <c r="K367" s="24"/>
      <c r="L367" s="24"/>
      <c r="M367" s="24"/>
      <c r="N367" s="24"/>
      <c r="O367" s="24">
        <f t="shared" si="129"/>
        <v>0.5</v>
      </c>
      <c r="P367" s="24">
        <f t="shared" si="115"/>
        <v>5.8840000000000003</v>
      </c>
      <c r="Q367" s="31" t="s">
        <v>91</v>
      </c>
      <c r="R367" s="24">
        <v>2.6563599999999998</v>
      </c>
      <c r="S367" s="32">
        <f t="shared" si="116"/>
        <v>45.938160000000003</v>
      </c>
      <c r="T367" s="31">
        <v>63.5</v>
      </c>
      <c r="U367" s="34">
        <f t="shared" si="113"/>
        <v>3.1749999999999998</v>
      </c>
      <c r="V367" s="24"/>
      <c r="W367" s="24"/>
      <c r="X367" s="24">
        <f t="shared" si="117"/>
        <v>3.1749999999999998</v>
      </c>
      <c r="Y367" s="24"/>
      <c r="Z367" s="24"/>
      <c r="AA367" s="25">
        <v>1.75</v>
      </c>
      <c r="AB367" s="22">
        <f t="shared" si="114"/>
        <v>1.35</v>
      </c>
      <c r="AC367" s="24"/>
      <c r="AD367" s="24"/>
      <c r="AE367" s="24">
        <f t="shared" si="118"/>
        <v>1.35</v>
      </c>
      <c r="AF367" s="25">
        <v>3</v>
      </c>
      <c r="AG367" s="25">
        <v>23</v>
      </c>
      <c r="AH367" s="25">
        <v>0</v>
      </c>
      <c r="AI367" s="24">
        <f t="shared" si="133"/>
        <v>0.26086956521739102</v>
      </c>
      <c r="AJ367" s="24">
        <v>0</v>
      </c>
      <c r="AK367" s="24">
        <v>8.5</v>
      </c>
      <c r="AL367" s="24">
        <f t="shared" si="119"/>
        <v>8.5</v>
      </c>
      <c r="AM367" s="24">
        <f t="shared" si="120"/>
        <v>0.17</v>
      </c>
      <c r="AN367" s="24"/>
      <c r="AO367" s="24"/>
      <c r="AP367" s="24">
        <f t="shared" si="121"/>
        <v>0.17</v>
      </c>
      <c r="AQ367" s="24"/>
      <c r="AR367" s="24"/>
      <c r="AS367" s="22">
        <f t="shared" si="122"/>
        <v>0.430869565217391</v>
      </c>
      <c r="AT367" s="28"/>
      <c r="AU367" s="24"/>
      <c r="AV367" s="25"/>
      <c r="AW367" s="24"/>
      <c r="AX367" s="24">
        <f t="shared" si="123"/>
        <v>0</v>
      </c>
      <c r="AY367" s="25"/>
      <c r="AZ367" s="24"/>
      <c r="BA367" s="24"/>
      <c r="BB367" s="24"/>
      <c r="BC367" s="24">
        <f t="shared" si="124"/>
        <v>0</v>
      </c>
      <c r="BD367" s="24"/>
      <c r="BE367" s="24"/>
      <c r="BF367" s="24"/>
      <c r="BG367" s="24"/>
      <c r="BH367" s="24">
        <f t="shared" si="125"/>
        <v>0</v>
      </c>
      <c r="BI367" s="38"/>
      <c r="BJ367" s="38"/>
      <c r="BK367" s="38"/>
      <c r="BL367" s="26"/>
      <c r="BM367" s="24"/>
      <c r="BN367" s="24" t="s">
        <v>1226</v>
      </c>
      <c r="BO367" s="24">
        <v>0.1</v>
      </c>
      <c r="BP367" s="24">
        <f t="shared" si="126"/>
        <v>0.1</v>
      </c>
      <c r="BQ367" s="24">
        <f t="shared" si="127"/>
        <v>0.1</v>
      </c>
      <c r="BR367" s="24">
        <f t="shared" si="128"/>
        <v>56.878029565217403</v>
      </c>
      <c r="BS367" s="24">
        <f t="shared" si="131"/>
        <v>65</v>
      </c>
      <c r="BT367" s="38">
        <f t="shared" si="132"/>
        <v>80</v>
      </c>
      <c r="BU367" s="24">
        <f t="shared" si="130"/>
        <v>301</v>
      </c>
    </row>
    <row r="368" spans="1:73" ht="14">
      <c r="A368" s="165" t="s">
        <v>1217</v>
      </c>
      <c r="B368" s="165" t="s">
        <v>1268</v>
      </c>
      <c r="C368" s="15" t="s">
        <v>1269</v>
      </c>
      <c r="D368" s="13">
        <v>5.4619999999999997</v>
      </c>
      <c r="E368" s="24" t="s">
        <v>108</v>
      </c>
      <c r="F368" s="24">
        <v>0.5</v>
      </c>
      <c r="G368" s="25"/>
      <c r="H368" s="24"/>
      <c r="I368" s="24"/>
      <c r="J368" s="24"/>
      <c r="K368" s="24"/>
      <c r="L368" s="24"/>
      <c r="M368" s="24"/>
      <c r="N368" s="24"/>
      <c r="O368" s="24">
        <f t="shared" si="129"/>
        <v>0.5</v>
      </c>
      <c r="P368" s="24">
        <f t="shared" si="115"/>
        <v>5.9619999999999997</v>
      </c>
      <c r="Q368" s="31" t="s">
        <v>91</v>
      </c>
      <c r="R368" s="24">
        <v>3.3340399999999999</v>
      </c>
      <c r="S368" s="32">
        <f t="shared" si="116"/>
        <v>50.004240000000003</v>
      </c>
      <c r="T368" s="31">
        <v>77.5</v>
      </c>
      <c r="U368" s="34">
        <f t="shared" si="113"/>
        <v>3.875</v>
      </c>
      <c r="V368" s="24"/>
      <c r="W368" s="24"/>
      <c r="X368" s="24">
        <f t="shared" si="117"/>
        <v>3.875</v>
      </c>
      <c r="Y368" s="24"/>
      <c r="Z368" s="24"/>
      <c r="AA368" s="25">
        <v>2.5</v>
      </c>
      <c r="AB368" s="22">
        <f t="shared" si="114"/>
        <v>1.5</v>
      </c>
      <c r="AC368" s="24"/>
      <c r="AD368" s="24"/>
      <c r="AE368" s="24">
        <f t="shared" si="118"/>
        <v>1.5</v>
      </c>
      <c r="AF368" s="25">
        <v>0</v>
      </c>
      <c r="AG368" s="25">
        <v>23</v>
      </c>
      <c r="AH368" s="25">
        <v>0</v>
      </c>
      <c r="AI368" s="24">
        <f t="shared" si="133"/>
        <v>0</v>
      </c>
      <c r="AJ368" s="24">
        <v>0</v>
      </c>
      <c r="AK368" s="24"/>
      <c r="AL368" s="24">
        <f t="shared" si="119"/>
        <v>0</v>
      </c>
      <c r="AM368" s="24">
        <f t="shared" si="120"/>
        <v>0</v>
      </c>
      <c r="AN368" s="24"/>
      <c r="AO368" s="24"/>
      <c r="AP368" s="24">
        <f t="shared" si="121"/>
        <v>0</v>
      </c>
      <c r="AQ368" s="24"/>
      <c r="AR368" s="24"/>
      <c r="AS368" s="22">
        <f t="shared" si="122"/>
        <v>0</v>
      </c>
      <c r="AT368" s="28"/>
      <c r="AU368" s="24"/>
      <c r="AV368" s="25"/>
      <c r="AW368" s="24"/>
      <c r="AX368" s="24">
        <f t="shared" si="123"/>
        <v>0</v>
      </c>
      <c r="AY368" s="25"/>
      <c r="AZ368" s="24"/>
      <c r="BA368" s="24"/>
      <c r="BB368" s="24"/>
      <c r="BC368" s="24">
        <f t="shared" si="124"/>
        <v>0</v>
      </c>
      <c r="BD368" s="24"/>
      <c r="BE368" s="24"/>
      <c r="BF368" s="24"/>
      <c r="BG368" s="24"/>
      <c r="BH368" s="24">
        <f t="shared" si="125"/>
        <v>0</v>
      </c>
      <c r="BI368" s="38"/>
      <c r="BJ368" s="38"/>
      <c r="BK368" s="38"/>
      <c r="BL368" s="26"/>
      <c r="BM368" s="24"/>
      <c r="BN368" s="24" t="s">
        <v>1226</v>
      </c>
      <c r="BO368" s="24">
        <v>0.1</v>
      </c>
      <c r="BP368" s="24">
        <f t="shared" si="126"/>
        <v>0.1</v>
      </c>
      <c r="BQ368" s="24">
        <f t="shared" si="127"/>
        <v>0.1</v>
      </c>
      <c r="BR368" s="24">
        <f t="shared" si="128"/>
        <v>61.441240000000001</v>
      </c>
      <c r="BS368" s="24">
        <f t="shared" si="131"/>
        <v>26</v>
      </c>
      <c r="BT368" s="38">
        <f t="shared" si="132"/>
        <v>55</v>
      </c>
      <c r="BU368" s="24">
        <f t="shared" si="130"/>
        <v>187</v>
      </c>
    </row>
    <row r="369" spans="1:73" ht="14">
      <c r="A369" s="165" t="s">
        <v>1217</v>
      </c>
      <c r="B369" s="165" t="s">
        <v>1270</v>
      </c>
      <c r="C369" s="15" t="s">
        <v>1271</v>
      </c>
      <c r="D369" s="13">
        <v>5.569</v>
      </c>
      <c r="E369" s="24" t="s">
        <v>108</v>
      </c>
      <c r="F369" s="24">
        <v>0.5</v>
      </c>
      <c r="G369" s="25"/>
      <c r="H369" s="24"/>
      <c r="I369" s="37"/>
      <c r="J369" s="37">
        <v>0</v>
      </c>
      <c r="K369" s="24"/>
      <c r="L369" s="24"/>
      <c r="M369" s="24"/>
      <c r="N369" s="24"/>
      <c r="O369" s="24">
        <f t="shared" si="129"/>
        <v>0.5</v>
      </c>
      <c r="P369" s="24">
        <f t="shared" si="115"/>
        <v>6.069</v>
      </c>
      <c r="Q369" s="31" t="s">
        <v>91</v>
      </c>
      <c r="R369" s="24">
        <v>3.52</v>
      </c>
      <c r="S369" s="32">
        <f t="shared" si="116"/>
        <v>51.12</v>
      </c>
      <c r="T369" s="31">
        <v>68.5</v>
      </c>
      <c r="U369" s="34">
        <f t="shared" si="113"/>
        <v>3.4249999999999998</v>
      </c>
      <c r="V369" s="175" t="s">
        <v>1272</v>
      </c>
      <c r="W369" s="38">
        <v>1.2</v>
      </c>
      <c r="X369" s="24">
        <f t="shared" si="117"/>
        <v>4.625</v>
      </c>
      <c r="Y369" s="24"/>
      <c r="Z369" s="24"/>
      <c r="AA369" s="25">
        <v>3.5</v>
      </c>
      <c r="AB369" s="22">
        <f t="shared" si="114"/>
        <v>1.7</v>
      </c>
      <c r="AC369" s="24"/>
      <c r="AD369" s="24"/>
      <c r="AE369" s="24">
        <f t="shared" si="118"/>
        <v>1.7</v>
      </c>
      <c r="AF369" s="25">
        <v>3</v>
      </c>
      <c r="AG369" s="25">
        <v>23</v>
      </c>
      <c r="AH369" s="25">
        <v>0</v>
      </c>
      <c r="AI369" s="24">
        <f t="shared" si="133"/>
        <v>0.26086956521739102</v>
      </c>
      <c r="AJ369" s="24">
        <v>0</v>
      </c>
      <c r="AK369" s="24">
        <v>105</v>
      </c>
      <c r="AL369" s="24">
        <f t="shared" si="119"/>
        <v>105</v>
      </c>
      <c r="AM369" s="24">
        <f t="shared" si="120"/>
        <v>2</v>
      </c>
      <c r="AN369" s="179" t="s">
        <v>1273</v>
      </c>
      <c r="AO369" s="24">
        <v>0.75</v>
      </c>
      <c r="AP369" s="24">
        <f t="shared" si="121"/>
        <v>2.75</v>
      </c>
      <c r="AQ369" s="24" t="s">
        <v>206</v>
      </c>
      <c r="AR369" s="24">
        <v>0.3</v>
      </c>
      <c r="AS369" s="22">
        <f t="shared" si="122"/>
        <v>3.3108695652173901</v>
      </c>
      <c r="AT369" s="28" t="s">
        <v>1274</v>
      </c>
      <c r="AU369" s="24">
        <v>7.65</v>
      </c>
      <c r="AV369" s="25" t="s">
        <v>603</v>
      </c>
      <c r="AW369" s="24">
        <v>0.6</v>
      </c>
      <c r="AX369" s="24">
        <f t="shared" si="123"/>
        <v>8.25</v>
      </c>
      <c r="AY369" s="25"/>
      <c r="AZ369" s="24"/>
      <c r="BA369" s="24" t="s">
        <v>1275</v>
      </c>
      <c r="BB369" s="24">
        <v>0.6</v>
      </c>
      <c r="BC369" s="24">
        <f t="shared" si="124"/>
        <v>8.85</v>
      </c>
      <c r="BD369" s="24"/>
      <c r="BE369" s="24"/>
      <c r="BF369" s="24"/>
      <c r="BG369" s="24"/>
      <c r="BH369" s="24">
        <f t="shared" si="125"/>
        <v>0</v>
      </c>
      <c r="BI369" s="38" t="s">
        <v>1276</v>
      </c>
      <c r="BJ369" s="38" t="s">
        <v>1276</v>
      </c>
      <c r="BK369" s="38">
        <v>2.9</v>
      </c>
      <c r="BL369" s="26"/>
      <c r="BM369" s="24"/>
      <c r="BN369" s="24" t="s">
        <v>1226</v>
      </c>
      <c r="BO369" s="24">
        <v>0.1</v>
      </c>
      <c r="BP369" s="24">
        <f t="shared" si="126"/>
        <v>3</v>
      </c>
      <c r="BQ369" s="24">
        <f t="shared" si="127"/>
        <v>11.85</v>
      </c>
      <c r="BR369" s="24">
        <f t="shared" si="128"/>
        <v>78.674869565217406</v>
      </c>
      <c r="BS369" s="24">
        <f t="shared" si="131"/>
        <v>16</v>
      </c>
      <c r="BT369" s="38">
        <f t="shared" si="132"/>
        <v>5</v>
      </c>
      <c r="BU369" s="24">
        <f t="shared" si="130"/>
        <v>21</v>
      </c>
    </row>
    <row r="370" spans="1:73" ht="14">
      <c r="A370" s="165" t="s">
        <v>1217</v>
      </c>
      <c r="B370" s="165" t="s">
        <v>1277</v>
      </c>
      <c r="C370" s="15" t="s">
        <v>1278</v>
      </c>
      <c r="D370" s="13">
        <v>5.3079999999999998</v>
      </c>
      <c r="E370" s="24" t="s">
        <v>108</v>
      </c>
      <c r="F370" s="24">
        <v>0.5</v>
      </c>
      <c r="G370" s="25"/>
      <c r="H370" s="24"/>
      <c r="I370" s="24" t="s">
        <v>140</v>
      </c>
      <c r="J370" s="24">
        <v>0.2</v>
      </c>
      <c r="K370" s="24"/>
      <c r="L370" s="24"/>
      <c r="M370" s="24"/>
      <c r="N370" s="24"/>
      <c r="O370" s="24">
        <f t="shared" si="129"/>
        <v>0.7</v>
      </c>
      <c r="P370" s="24">
        <f t="shared" si="115"/>
        <v>6.008</v>
      </c>
      <c r="Q370" s="31" t="s">
        <v>91</v>
      </c>
      <c r="R370" s="24">
        <v>2.2811300000000001</v>
      </c>
      <c r="S370" s="32">
        <f t="shared" si="116"/>
        <v>43.686779999999999</v>
      </c>
      <c r="T370" s="31">
        <v>81.5</v>
      </c>
      <c r="U370" s="34">
        <f t="shared" si="113"/>
        <v>4.0750000000000002</v>
      </c>
      <c r="V370" s="24"/>
      <c r="W370" s="24"/>
      <c r="X370" s="24">
        <f t="shared" si="117"/>
        <v>4.0750000000000002</v>
      </c>
      <c r="Y370" s="24"/>
      <c r="Z370" s="24"/>
      <c r="AA370" s="25">
        <v>0</v>
      </c>
      <c r="AB370" s="22">
        <f t="shared" si="114"/>
        <v>1</v>
      </c>
      <c r="AC370" s="24"/>
      <c r="AD370" s="24"/>
      <c r="AE370" s="24">
        <f t="shared" si="118"/>
        <v>1</v>
      </c>
      <c r="AF370" s="25">
        <v>0</v>
      </c>
      <c r="AG370" s="25">
        <v>22</v>
      </c>
      <c r="AH370" s="25">
        <v>0</v>
      </c>
      <c r="AI370" s="24">
        <f t="shared" si="133"/>
        <v>0</v>
      </c>
      <c r="AJ370" s="24">
        <v>0</v>
      </c>
      <c r="AK370" s="24"/>
      <c r="AL370" s="24">
        <f t="shared" si="119"/>
        <v>0</v>
      </c>
      <c r="AM370" s="24">
        <f t="shared" si="120"/>
        <v>0</v>
      </c>
      <c r="AN370" s="24"/>
      <c r="AO370" s="24"/>
      <c r="AP370" s="24">
        <f t="shared" si="121"/>
        <v>0</v>
      </c>
      <c r="AQ370" s="24"/>
      <c r="AR370" s="24"/>
      <c r="AS370" s="22">
        <f t="shared" si="122"/>
        <v>0</v>
      </c>
      <c r="AT370" s="28"/>
      <c r="AU370" s="24"/>
      <c r="AV370" s="25"/>
      <c r="AW370" s="24"/>
      <c r="AX370" s="24">
        <f t="shared" si="123"/>
        <v>0</v>
      </c>
      <c r="AY370" s="25"/>
      <c r="AZ370" s="24"/>
      <c r="BA370" s="24"/>
      <c r="BB370" s="24"/>
      <c r="BC370" s="24">
        <f t="shared" si="124"/>
        <v>0</v>
      </c>
      <c r="BD370" s="24"/>
      <c r="BE370" s="24"/>
      <c r="BF370" s="24"/>
      <c r="BG370" s="24"/>
      <c r="BH370" s="24">
        <f t="shared" si="125"/>
        <v>0</v>
      </c>
      <c r="BI370" s="38"/>
      <c r="BJ370" s="38"/>
      <c r="BK370" s="38"/>
      <c r="BL370" s="26"/>
      <c r="BM370" s="24"/>
      <c r="BN370" s="24" t="s">
        <v>1226</v>
      </c>
      <c r="BO370" s="24">
        <v>0.1</v>
      </c>
      <c r="BP370" s="24">
        <f t="shared" si="126"/>
        <v>0.1</v>
      </c>
      <c r="BQ370" s="24">
        <f t="shared" si="127"/>
        <v>0.1</v>
      </c>
      <c r="BR370" s="24">
        <f t="shared" si="128"/>
        <v>54.869779999999999</v>
      </c>
      <c r="BS370" s="24">
        <f t="shared" si="131"/>
        <v>84</v>
      </c>
      <c r="BT370" s="38">
        <f t="shared" si="132"/>
        <v>92</v>
      </c>
      <c r="BU370" s="24">
        <f t="shared" si="130"/>
        <v>350</v>
      </c>
    </row>
    <row r="371" spans="1:73" ht="14">
      <c r="A371" s="165" t="s">
        <v>1217</v>
      </c>
      <c r="B371" s="165" t="s">
        <v>1279</v>
      </c>
      <c r="C371" s="15" t="s">
        <v>1280</v>
      </c>
      <c r="D371" s="13">
        <v>5.6790000000000003</v>
      </c>
      <c r="E371" s="24" t="s">
        <v>108</v>
      </c>
      <c r="F371" s="24">
        <v>0.5</v>
      </c>
      <c r="G371" s="25"/>
      <c r="H371" s="24"/>
      <c r="I371" s="24"/>
      <c r="J371" s="24"/>
      <c r="K371" s="24"/>
      <c r="L371" s="24"/>
      <c r="M371" s="24"/>
      <c r="N371" s="24"/>
      <c r="O371" s="24">
        <f t="shared" si="129"/>
        <v>0.5</v>
      </c>
      <c r="P371" s="24">
        <f t="shared" si="115"/>
        <v>6.1790000000000003</v>
      </c>
      <c r="Q371" s="31" t="s">
        <v>91</v>
      </c>
      <c r="R371" s="24">
        <v>3.56792</v>
      </c>
      <c r="S371" s="32">
        <f t="shared" si="116"/>
        <v>51.407519999999998</v>
      </c>
      <c r="T371" s="31">
        <v>76.5</v>
      </c>
      <c r="U371" s="34">
        <f t="shared" si="113"/>
        <v>3.8250000000000002</v>
      </c>
      <c r="V371" s="37" t="s">
        <v>1281</v>
      </c>
      <c r="W371" s="24">
        <v>0.2</v>
      </c>
      <c r="X371" s="24">
        <f t="shared" si="117"/>
        <v>4.0250000000000004</v>
      </c>
      <c r="Y371" s="24"/>
      <c r="Z371" s="24"/>
      <c r="AA371" s="25">
        <v>3.45</v>
      </c>
      <c r="AB371" s="22">
        <f t="shared" si="114"/>
        <v>1.69</v>
      </c>
      <c r="AC371" s="24"/>
      <c r="AD371" s="24"/>
      <c r="AE371" s="24">
        <f t="shared" si="118"/>
        <v>1.69</v>
      </c>
      <c r="AF371" s="25">
        <v>0</v>
      </c>
      <c r="AG371" s="25">
        <v>23</v>
      </c>
      <c r="AH371" s="25">
        <v>0</v>
      </c>
      <c r="AI371" s="24">
        <f t="shared" si="133"/>
        <v>0</v>
      </c>
      <c r="AJ371" s="24">
        <v>0</v>
      </c>
      <c r="AK371" s="24">
        <v>57.5</v>
      </c>
      <c r="AL371" s="24">
        <f t="shared" si="119"/>
        <v>57.5</v>
      </c>
      <c r="AM371" s="24">
        <f t="shared" si="120"/>
        <v>1.1499999999999999</v>
      </c>
      <c r="AN371" s="24" t="s">
        <v>205</v>
      </c>
      <c r="AO371" s="24"/>
      <c r="AP371" s="24">
        <f t="shared" si="121"/>
        <v>1.1499999999999999</v>
      </c>
      <c r="AQ371" s="24" t="s">
        <v>206</v>
      </c>
      <c r="AR371" s="24">
        <v>0.3</v>
      </c>
      <c r="AS371" s="22">
        <f t="shared" si="122"/>
        <v>1.45</v>
      </c>
      <c r="AT371" s="28" t="s">
        <v>1282</v>
      </c>
      <c r="AU371" s="24">
        <v>7.88</v>
      </c>
      <c r="AV371" s="25"/>
      <c r="AW371" s="24"/>
      <c r="AX371" s="24">
        <f t="shared" si="123"/>
        <v>7.88</v>
      </c>
      <c r="AY371" s="25"/>
      <c r="AZ371" s="24"/>
      <c r="BA371" s="24"/>
      <c r="BB371" s="24"/>
      <c r="BC371" s="24">
        <f t="shared" si="124"/>
        <v>7.88</v>
      </c>
      <c r="BD371" s="24"/>
      <c r="BE371" s="24"/>
      <c r="BF371" s="24"/>
      <c r="BG371" s="24"/>
      <c r="BH371" s="24">
        <f t="shared" si="125"/>
        <v>0</v>
      </c>
      <c r="BI371" s="38" t="s">
        <v>130</v>
      </c>
      <c r="BJ371" s="38" t="s">
        <v>130</v>
      </c>
      <c r="BK371" s="38">
        <v>1</v>
      </c>
      <c r="BL371" s="26" t="s">
        <v>131</v>
      </c>
      <c r="BM371" s="24">
        <v>0.2</v>
      </c>
      <c r="BN371" s="24" t="s">
        <v>1226</v>
      </c>
      <c r="BO371" s="24">
        <v>0.1</v>
      </c>
      <c r="BP371" s="24">
        <f t="shared" si="126"/>
        <v>1.3</v>
      </c>
      <c r="BQ371" s="24">
        <f t="shared" si="127"/>
        <v>9.18</v>
      </c>
      <c r="BR371" s="24">
        <f t="shared" si="128"/>
        <v>73.931520000000006</v>
      </c>
      <c r="BS371" s="24">
        <f t="shared" si="131"/>
        <v>12</v>
      </c>
      <c r="BT371" s="38">
        <f t="shared" si="132"/>
        <v>11</v>
      </c>
      <c r="BU371" s="24">
        <f t="shared" si="130"/>
        <v>39</v>
      </c>
    </row>
    <row r="372" spans="1:73" ht="14">
      <c r="A372" s="165" t="s">
        <v>1217</v>
      </c>
      <c r="B372" s="165" t="s">
        <v>1283</v>
      </c>
      <c r="C372" s="15" t="s">
        <v>1284</v>
      </c>
      <c r="D372" s="13">
        <v>5.4459999999999997</v>
      </c>
      <c r="E372" s="24" t="s">
        <v>108</v>
      </c>
      <c r="F372" s="24">
        <v>0.5</v>
      </c>
      <c r="G372" s="25"/>
      <c r="H372" s="24"/>
      <c r="I372" s="24"/>
      <c r="J372" s="24"/>
      <c r="K372" s="24"/>
      <c r="L372" s="24"/>
      <c r="M372" s="24"/>
      <c r="N372" s="24"/>
      <c r="O372" s="24">
        <f t="shared" si="129"/>
        <v>0.5</v>
      </c>
      <c r="P372" s="24">
        <f t="shared" si="115"/>
        <v>5.9459999999999997</v>
      </c>
      <c r="Q372" s="31" t="s">
        <v>91</v>
      </c>
      <c r="R372" s="24">
        <v>2.4296899999999999</v>
      </c>
      <c r="S372" s="32">
        <f t="shared" si="116"/>
        <v>44.578139999999998</v>
      </c>
      <c r="T372" s="31">
        <v>78</v>
      </c>
      <c r="U372" s="34">
        <f t="shared" si="113"/>
        <v>3.9</v>
      </c>
      <c r="V372" s="24"/>
      <c r="W372" s="24"/>
      <c r="X372" s="24">
        <f t="shared" si="117"/>
        <v>3.9</v>
      </c>
      <c r="Y372" s="24"/>
      <c r="Z372" s="24"/>
      <c r="AA372" s="25">
        <v>2.5</v>
      </c>
      <c r="AB372" s="22">
        <f t="shared" si="114"/>
        <v>1.5</v>
      </c>
      <c r="AC372" s="24"/>
      <c r="AD372" s="24"/>
      <c r="AE372" s="24">
        <f t="shared" si="118"/>
        <v>1.5</v>
      </c>
      <c r="AF372" s="25">
        <v>0</v>
      </c>
      <c r="AG372" s="25">
        <v>23</v>
      </c>
      <c r="AH372" s="25">
        <v>0</v>
      </c>
      <c r="AI372" s="24">
        <f t="shared" si="133"/>
        <v>0</v>
      </c>
      <c r="AJ372" s="24">
        <v>0</v>
      </c>
      <c r="AK372" s="24"/>
      <c r="AL372" s="24">
        <f t="shared" si="119"/>
        <v>0</v>
      </c>
      <c r="AM372" s="24">
        <f t="shared" si="120"/>
        <v>0</v>
      </c>
      <c r="AN372" s="24"/>
      <c r="AO372" s="24"/>
      <c r="AP372" s="24">
        <f t="shared" si="121"/>
        <v>0</v>
      </c>
      <c r="AQ372" s="24"/>
      <c r="AR372" s="24"/>
      <c r="AS372" s="22">
        <f t="shared" si="122"/>
        <v>0</v>
      </c>
      <c r="AT372" s="28"/>
      <c r="AU372" s="24"/>
      <c r="AV372" s="25"/>
      <c r="AW372" s="24"/>
      <c r="AX372" s="24">
        <f t="shared" si="123"/>
        <v>0</v>
      </c>
      <c r="AY372" s="25"/>
      <c r="AZ372" s="24"/>
      <c r="BA372" s="24"/>
      <c r="BB372" s="24"/>
      <c r="BC372" s="24">
        <f t="shared" si="124"/>
        <v>0</v>
      </c>
      <c r="BD372" s="24"/>
      <c r="BE372" s="24"/>
      <c r="BF372" s="24"/>
      <c r="BG372" s="24"/>
      <c r="BH372" s="24">
        <f t="shared" si="125"/>
        <v>0</v>
      </c>
      <c r="BI372" s="38"/>
      <c r="BJ372" s="38"/>
      <c r="BK372" s="38"/>
      <c r="BL372" s="26"/>
      <c r="BM372" s="24"/>
      <c r="BN372" s="24" t="s">
        <v>1226</v>
      </c>
      <c r="BO372" s="24">
        <v>0.1</v>
      </c>
      <c r="BP372" s="24">
        <f t="shared" si="126"/>
        <v>0.1</v>
      </c>
      <c r="BQ372" s="24">
        <f t="shared" si="127"/>
        <v>0.1</v>
      </c>
      <c r="BR372" s="24">
        <f t="shared" si="128"/>
        <v>56.024140000000003</v>
      </c>
      <c r="BS372" s="24">
        <f t="shared" si="131"/>
        <v>77</v>
      </c>
      <c r="BT372" s="38">
        <f t="shared" si="132"/>
        <v>86</v>
      </c>
      <c r="BU372" s="24">
        <f t="shared" si="130"/>
        <v>326</v>
      </c>
    </row>
    <row r="373" spans="1:73" ht="14">
      <c r="A373" s="165" t="s">
        <v>1217</v>
      </c>
      <c r="B373" s="165" t="s">
        <v>1285</v>
      </c>
      <c r="C373" s="15" t="s">
        <v>1286</v>
      </c>
      <c r="D373" s="13">
        <v>5.4059999999999997</v>
      </c>
      <c r="E373" s="24" t="s">
        <v>108</v>
      </c>
      <c r="F373" s="24">
        <v>0.5</v>
      </c>
      <c r="G373" s="25"/>
      <c r="H373" s="24"/>
      <c r="I373" s="24"/>
      <c r="J373" s="24"/>
      <c r="K373" s="24"/>
      <c r="L373" s="24"/>
      <c r="M373" s="24"/>
      <c r="N373" s="24"/>
      <c r="O373" s="24">
        <f t="shared" si="129"/>
        <v>0.5</v>
      </c>
      <c r="P373" s="24">
        <f t="shared" si="115"/>
        <v>5.9059999999999997</v>
      </c>
      <c r="Q373" s="31" t="s">
        <v>91</v>
      </c>
      <c r="R373" s="24">
        <v>3.3018900000000002</v>
      </c>
      <c r="S373" s="32">
        <f t="shared" si="116"/>
        <v>49.811340000000001</v>
      </c>
      <c r="T373" s="31">
        <v>59</v>
      </c>
      <c r="U373" s="34">
        <f t="shared" si="113"/>
        <v>2.95</v>
      </c>
      <c r="V373" s="24"/>
      <c r="W373" s="24"/>
      <c r="X373" s="24">
        <f t="shared" si="117"/>
        <v>2.95</v>
      </c>
      <c r="Y373" s="24"/>
      <c r="Z373" s="24"/>
      <c r="AA373" s="25">
        <v>3.5329999999999999</v>
      </c>
      <c r="AB373" s="22">
        <f t="shared" si="114"/>
        <v>1.7065999999999999</v>
      </c>
      <c r="AC373" s="24"/>
      <c r="AD373" s="24"/>
      <c r="AE373" s="24">
        <f t="shared" si="118"/>
        <v>1.7065999999999999</v>
      </c>
      <c r="AF373" s="25">
        <v>0</v>
      </c>
      <c r="AG373" s="25">
        <v>23</v>
      </c>
      <c r="AH373" s="25">
        <v>0</v>
      </c>
      <c r="AI373" s="24">
        <f t="shared" si="133"/>
        <v>0</v>
      </c>
      <c r="AJ373" s="24">
        <v>0</v>
      </c>
      <c r="AK373" s="24"/>
      <c r="AL373" s="24">
        <f t="shared" si="119"/>
        <v>0</v>
      </c>
      <c r="AM373" s="24">
        <f t="shared" si="120"/>
        <v>0</v>
      </c>
      <c r="AN373" s="24"/>
      <c r="AO373" s="24"/>
      <c r="AP373" s="24">
        <f t="shared" si="121"/>
        <v>0</v>
      </c>
      <c r="AQ373" s="24"/>
      <c r="AR373" s="24"/>
      <c r="AS373" s="22">
        <f t="shared" si="122"/>
        <v>0</v>
      </c>
      <c r="AT373" s="28"/>
      <c r="AU373" s="24"/>
      <c r="AV373" s="25"/>
      <c r="AW373" s="24"/>
      <c r="AX373" s="24">
        <f t="shared" si="123"/>
        <v>0</v>
      </c>
      <c r="AY373" s="25"/>
      <c r="AZ373" s="24"/>
      <c r="BA373" s="24"/>
      <c r="BB373" s="24"/>
      <c r="BC373" s="24">
        <f t="shared" si="124"/>
        <v>0</v>
      </c>
      <c r="BD373" s="24"/>
      <c r="BE373" s="24"/>
      <c r="BF373" s="24"/>
      <c r="BG373" s="24"/>
      <c r="BH373" s="24">
        <f t="shared" si="125"/>
        <v>0</v>
      </c>
      <c r="BI373" s="38"/>
      <c r="BJ373" s="38"/>
      <c r="BK373" s="38"/>
      <c r="BL373" s="26"/>
      <c r="BM373" s="24"/>
      <c r="BN373" s="24" t="s">
        <v>1226</v>
      </c>
      <c r="BO373" s="24">
        <v>0.1</v>
      </c>
      <c r="BP373" s="24">
        <f t="shared" si="126"/>
        <v>0.1</v>
      </c>
      <c r="BQ373" s="24">
        <f t="shared" si="127"/>
        <v>0.1</v>
      </c>
      <c r="BR373" s="24">
        <f t="shared" si="128"/>
        <v>60.473939999999999</v>
      </c>
      <c r="BS373" s="24">
        <f t="shared" si="131"/>
        <v>29</v>
      </c>
      <c r="BT373" s="38">
        <f t="shared" si="132"/>
        <v>58</v>
      </c>
      <c r="BU373" s="24">
        <f t="shared" si="130"/>
        <v>202</v>
      </c>
    </row>
    <row r="374" spans="1:73" ht="14">
      <c r="A374" s="165" t="s">
        <v>1217</v>
      </c>
      <c r="B374" s="165" t="s">
        <v>1287</v>
      </c>
      <c r="C374" s="15" t="s">
        <v>1288</v>
      </c>
      <c r="D374" s="13">
        <v>5.5170000000000003</v>
      </c>
      <c r="E374" s="24" t="s">
        <v>108</v>
      </c>
      <c r="F374" s="24">
        <v>0.5</v>
      </c>
      <c r="G374" s="25"/>
      <c r="H374" s="24"/>
      <c r="I374" s="24"/>
      <c r="J374" s="24">
        <v>0</v>
      </c>
      <c r="K374" s="24"/>
      <c r="L374" s="24"/>
      <c r="M374" s="24"/>
      <c r="N374" s="24"/>
      <c r="O374" s="24">
        <f t="shared" si="129"/>
        <v>0.5</v>
      </c>
      <c r="P374" s="24">
        <f t="shared" si="115"/>
        <v>6.0170000000000003</v>
      </c>
      <c r="Q374" s="31" t="s">
        <v>91</v>
      </c>
      <c r="R374" s="24">
        <v>3.3069799999999998</v>
      </c>
      <c r="S374" s="32">
        <f t="shared" si="116"/>
        <v>49.841880000000003</v>
      </c>
      <c r="T374" s="31">
        <v>75</v>
      </c>
      <c r="U374" s="34">
        <f t="shared" si="113"/>
        <v>3.75</v>
      </c>
      <c r="V374" s="176" t="s">
        <v>1289</v>
      </c>
      <c r="W374" s="24">
        <v>1.3</v>
      </c>
      <c r="X374" s="24">
        <f t="shared" si="117"/>
        <v>5.05</v>
      </c>
      <c r="Y374" s="24"/>
      <c r="Z374" s="24"/>
      <c r="AA374" s="25">
        <v>3.7</v>
      </c>
      <c r="AB374" s="22">
        <f t="shared" si="114"/>
        <v>1.74</v>
      </c>
      <c r="AC374" s="24"/>
      <c r="AD374" s="24"/>
      <c r="AE374" s="24">
        <f t="shared" si="118"/>
        <v>1.74</v>
      </c>
      <c r="AF374" s="25">
        <v>7</v>
      </c>
      <c r="AG374" s="25">
        <v>23</v>
      </c>
      <c r="AH374" s="25">
        <v>0</v>
      </c>
      <c r="AI374" s="24">
        <f t="shared" si="133"/>
        <v>0.60869565217391297</v>
      </c>
      <c r="AJ374" s="24">
        <v>0</v>
      </c>
      <c r="AK374" s="24">
        <v>133.5</v>
      </c>
      <c r="AL374" s="24">
        <f t="shared" si="119"/>
        <v>133.5</v>
      </c>
      <c r="AM374" s="24">
        <f t="shared" si="120"/>
        <v>2</v>
      </c>
      <c r="AN374" s="24" t="s">
        <v>1290</v>
      </c>
      <c r="AO374" s="24">
        <v>1.25</v>
      </c>
      <c r="AP374" s="24">
        <f t="shared" si="121"/>
        <v>3.25</v>
      </c>
      <c r="AQ374" s="24" t="s">
        <v>1291</v>
      </c>
      <c r="AR374" s="24">
        <v>0.2</v>
      </c>
      <c r="AS374" s="22">
        <f t="shared" si="122"/>
        <v>4.0586956521739097</v>
      </c>
      <c r="AT374" s="28"/>
      <c r="AU374" s="24"/>
      <c r="AV374" s="25"/>
      <c r="AW374" s="24"/>
      <c r="AX374" s="24">
        <f t="shared" si="123"/>
        <v>0</v>
      </c>
      <c r="AY374" s="25"/>
      <c r="AZ374" s="24"/>
      <c r="BA374" s="24"/>
      <c r="BB374" s="24"/>
      <c r="BC374" s="24">
        <f t="shared" si="124"/>
        <v>0</v>
      </c>
      <c r="BD374" s="24"/>
      <c r="BE374" s="24"/>
      <c r="BF374" s="24"/>
      <c r="BG374" s="24"/>
      <c r="BH374" s="24">
        <f t="shared" si="125"/>
        <v>0</v>
      </c>
      <c r="BI374" s="38"/>
      <c r="BJ374" s="38"/>
      <c r="BK374" s="38"/>
      <c r="BL374" s="26"/>
      <c r="BM374" s="24"/>
      <c r="BN374" s="24" t="s">
        <v>1226</v>
      </c>
      <c r="BO374" s="24">
        <v>0.1</v>
      </c>
      <c r="BP374" s="24">
        <f t="shared" si="126"/>
        <v>0.1</v>
      </c>
      <c r="BQ374" s="24">
        <f t="shared" si="127"/>
        <v>0.1</v>
      </c>
      <c r="BR374" s="24">
        <f t="shared" si="128"/>
        <v>66.807575652173895</v>
      </c>
      <c r="BS374" s="24">
        <f t="shared" si="131"/>
        <v>27</v>
      </c>
      <c r="BT374" s="38">
        <f t="shared" si="132"/>
        <v>29</v>
      </c>
      <c r="BU374" s="24">
        <f t="shared" si="130"/>
        <v>106</v>
      </c>
    </row>
    <row r="375" spans="1:73" ht="14">
      <c r="A375" s="165" t="s">
        <v>1217</v>
      </c>
      <c r="B375" s="165" t="s">
        <v>1292</v>
      </c>
      <c r="C375" s="15" t="s">
        <v>1293</v>
      </c>
      <c r="D375" s="13">
        <v>5.5369999999999999</v>
      </c>
      <c r="E375" s="24" t="s">
        <v>108</v>
      </c>
      <c r="F375" s="24">
        <v>0.5</v>
      </c>
      <c r="G375" s="25"/>
      <c r="H375" s="24"/>
      <c r="I375" s="24" t="s">
        <v>1294</v>
      </c>
      <c r="J375" s="24">
        <v>0.25</v>
      </c>
      <c r="K375" s="24"/>
      <c r="L375" s="24"/>
      <c r="M375" s="24"/>
      <c r="N375" s="24"/>
      <c r="O375" s="24">
        <f t="shared" si="129"/>
        <v>0.75</v>
      </c>
      <c r="P375" s="24">
        <f t="shared" si="115"/>
        <v>6.2869999999999999</v>
      </c>
      <c r="Q375" s="31" t="s">
        <v>91</v>
      </c>
      <c r="R375" s="24">
        <v>3.2622599999999999</v>
      </c>
      <c r="S375" s="32">
        <f t="shared" si="116"/>
        <v>49.573560000000001</v>
      </c>
      <c r="T375" s="31">
        <v>50</v>
      </c>
      <c r="U375" s="34">
        <f t="shared" si="113"/>
        <v>2.5</v>
      </c>
      <c r="V375" s="24"/>
      <c r="W375" s="24"/>
      <c r="X375" s="24">
        <f t="shared" si="117"/>
        <v>2.5</v>
      </c>
      <c r="Y375" s="24" t="s">
        <v>1295</v>
      </c>
      <c r="Z375" s="24">
        <v>0.4</v>
      </c>
      <c r="AA375" s="25">
        <v>4.5750000000000002</v>
      </c>
      <c r="AB375" s="22">
        <f t="shared" si="114"/>
        <v>1.915</v>
      </c>
      <c r="AC375" s="24"/>
      <c r="AD375" s="24"/>
      <c r="AE375" s="24">
        <f t="shared" si="118"/>
        <v>2.3149999999999999</v>
      </c>
      <c r="AF375" s="25">
        <v>0</v>
      </c>
      <c r="AG375" s="25">
        <v>23</v>
      </c>
      <c r="AH375" s="25">
        <v>0</v>
      </c>
      <c r="AI375" s="24">
        <f t="shared" si="133"/>
        <v>0</v>
      </c>
      <c r="AJ375" s="24">
        <v>0</v>
      </c>
      <c r="AK375" s="24">
        <v>206</v>
      </c>
      <c r="AL375" s="24">
        <f t="shared" si="119"/>
        <v>206</v>
      </c>
      <c r="AM375" s="24">
        <f t="shared" si="120"/>
        <v>2</v>
      </c>
      <c r="AN375" s="24" t="s">
        <v>1296</v>
      </c>
      <c r="AO375" s="24">
        <v>1.75</v>
      </c>
      <c r="AP375" s="24">
        <f t="shared" si="121"/>
        <v>3.75</v>
      </c>
      <c r="AQ375" s="38" t="s">
        <v>212</v>
      </c>
      <c r="AR375" s="38">
        <v>0.2</v>
      </c>
      <c r="AS375" s="22">
        <f t="shared" si="122"/>
        <v>3.95</v>
      </c>
      <c r="AT375" s="28"/>
      <c r="AU375" s="24"/>
      <c r="AV375" s="25"/>
      <c r="AW375" s="24"/>
      <c r="AX375" s="24">
        <f t="shared" si="123"/>
        <v>0</v>
      </c>
      <c r="AY375" s="25"/>
      <c r="AZ375" s="24"/>
      <c r="BA375" s="24"/>
      <c r="BB375" s="24"/>
      <c r="BC375" s="24">
        <f t="shared" si="124"/>
        <v>0</v>
      </c>
      <c r="BD375" s="24"/>
      <c r="BE375" s="24"/>
      <c r="BF375" s="24"/>
      <c r="BG375" s="24"/>
      <c r="BH375" s="24">
        <f t="shared" si="125"/>
        <v>0</v>
      </c>
      <c r="BI375" s="38" t="s">
        <v>489</v>
      </c>
      <c r="BJ375" s="38" t="s">
        <v>489</v>
      </c>
      <c r="BK375" s="38">
        <v>2</v>
      </c>
      <c r="BL375" s="26" t="s">
        <v>245</v>
      </c>
      <c r="BM375" s="24">
        <v>0.25</v>
      </c>
      <c r="BN375" s="24" t="s">
        <v>1226</v>
      </c>
      <c r="BO375" s="24">
        <v>0.1</v>
      </c>
      <c r="BP375" s="24">
        <f t="shared" si="126"/>
        <v>2.35</v>
      </c>
      <c r="BQ375" s="24">
        <f t="shared" si="127"/>
        <v>2.35</v>
      </c>
      <c r="BR375" s="24">
        <f t="shared" si="128"/>
        <v>66.975560000000002</v>
      </c>
      <c r="BS375" s="24">
        <f t="shared" si="131"/>
        <v>32</v>
      </c>
      <c r="BT375" s="38">
        <f t="shared" si="132"/>
        <v>28</v>
      </c>
      <c r="BU375" s="24">
        <f t="shared" si="130"/>
        <v>105</v>
      </c>
    </row>
    <row r="376" spans="1:73" ht="14">
      <c r="A376" s="165" t="s">
        <v>1217</v>
      </c>
      <c r="B376" s="165" t="s">
        <v>1297</v>
      </c>
      <c r="C376" s="15" t="s">
        <v>1298</v>
      </c>
      <c r="D376" s="13">
        <v>5.2770000000000001</v>
      </c>
      <c r="E376" s="24" t="s">
        <v>108</v>
      </c>
      <c r="F376" s="24">
        <v>0.5</v>
      </c>
      <c r="G376" s="25"/>
      <c r="H376" s="24"/>
      <c r="I376" s="24" t="s">
        <v>140</v>
      </c>
      <c r="J376" s="24">
        <v>0.2</v>
      </c>
      <c r="K376" s="24"/>
      <c r="L376" s="24"/>
      <c r="M376" s="24"/>
      <c r="N376" s="24"/>
      <c r="O376" s="24">
        <f t="shared" si="129"/>
        <v>0.7</v>
      </c>
      <c r="P376" s="24">
        <f t="shared" si="115"/>
        <v>5.9770000000000003</v>
      </c>
      <c r="Q376" s="31" t="s">
        <v>91</v>
      </c>
      <c r="R376" s="24">
        <v>2.0456099999999999</v>
      </c>
      <c r="S376" s="32">
        <f t="shared" si="116"/>
        <v>42.27366</v>
      </c>
      <c r="T376" s="31">
        <v>76</v>
      </c>
      <c r="U376" s="34">
        <f t="shared" si="113"/>
        <v>3.8</v>
      </c>
      <c r="V376" s="24"/>
      <c r="W376" s="24"/>
      <c r="X376" s="24">
        <f t="shared" si="117"/>
        <v>3.8</v>
      </c>
      <c r="Y376" s="24"/>
      <c r="Z376" s="24"/>
      <c r="AA376" s="25">
        <v>0</v>
      </c>
      <c r="AB376" s="22">
        <f t="shared" si="114"/>
        <v>1</v>
      </c>
      <c r="AC376" s="24"/>
      <c r="AD376" s="24"/>
      <c r="AE376" s="24">
        <f t="shared" si="118"/>
        <v>1</v>
      </c>
      <c r="AF376" s="25">
        <v>0</v>
      </c>
      <c r="AG376" s="25">
        <v>22</v>
      </c>
      <c r="AH376" s="25">
        <v>0</v>
      </c>
      <c r="AI376" s="24">
        <f t="shared" si="133"/>
        <v>0</v>
      </c>
      <c r="AJ376" s="24">
        <v>0</v>
      </c>
      <c r="AK376" s="24"/>
      <c r="AL376" s="24">
        <f t="shared" si="119"/>
        <v>0</v>
      </c>
      <c r="AM376" s="24">
        <f t="shared" si="120"/>
        <v>0</v>
      </c>
      <c r="AN376" s="24"/>
      <c r="AO376" s="24"/>
      <c r="AP376" s="24">
        <f t="shared" si="121"/>
        <v>0</v>
      </c>
      <c r="AQ376" s="24"/>
      <c r="AR376" s="24"/>
      <c r="AS376" s="22">
        <f t="shared" si="122"/>
        <v>0</v>
      </c>
      <c r="AT376" s="48" t="s">
        <v>1299</v>
      </c>
      <c r="AU376" s="38">
        <v>5</v>
      </c>
      <c r="AV376" s="25"/>
      <c r="AW376" s="24"/>
      <c r="AX376" s="24">
        <f t="shared" si="123"/>
        <v>5</v>
      </c>
      <c r="AY376" s="25"/>
      <c r="AZ376" s="24"/>
      <c r="BA376" s="24"/>
      <c r="BB376" s="24"/>
      <c r="BC376" s="24">
        <f t="shared" si="124"/>
        <v>5</v>
      </c>
      <c r="BD376" s="24"/>
      <c r="BE376" s="24"/>
      <c r="BF376" s="24"/>
      <c r="BG376" s="24"/>
      <c r="BH376" s="24">
        <f t="shared" si="125"/>
        <v>0</v>
      </c>
      <c r="BI376" s="38"/>
      <c r="BJ376" s="38"/>
      <c r="BK376" s="38"/>
      <c r="BL376" s="26"/>
      <c r="BM376" s="24"/>
      <c r="BN376" s="24" t="s">
        <v>1226</v>
      </c>
      <c r="BO376" s="24">
        <v>0.1</v>
      </c>
      <c r="BP376" s="24">
        <f t="shared" si="126"/>
        <v>0.1</v>
      </c>
      <c r="BQ376" s="24">
        <f t="shared" si="127"/>
        <v>5.0999999999999996</v>
      </c>
      <c r="BR376" s="24">
        <f t="shared" si="128"/>
        <v>58.150660000000002</v>
      </c>
      <c r="BS376" s="24">
        <f t="shared" si="131"/>
        <v>93</v>
      </c>
      <c r="BT376" s="38">
        <f t="shared" si="132"/>
        <v>71</v>
      </c>
      <c r="BU376" s="24">
        <f t="shared" si="130"/>
        <v>270</v>
      </c>
    </row>
    <row r="377" spans="1:73" ht="14">
      <c r="A377" s="165" t="s">
        <v>1217</v>
      </c>
      <c r="B377" s="165" t="s">
        <v>1300</v>
      </c>
      <c r="C377" s="15" t="s">
        <v>1301</v>
      </c>
      <c r="D377" s="13">
        <v>5.5060000000000002</v>
      </c>
      <c r="E377" s="24" t="s">
        <v>108</v>
      </c>
      <c r="F377" s="24">
        <v>0.5</v>
      </c>
      <c r="G377" s="25"/>
      <c r="H377" s="24"/>
      <c r="I377" s="24" t="s">
        <v>1302</v>
      </c>
      <c r="J377" s="24">
        <v>0.7</v>
      </c>
      <c r="K377" s="24"/>
      <c r="L377" s="24"/>
      <c r="M377" s="24"/>
      <c r="N377" s="24"/>
      <c r="O377" s="24">
        <f t="shared" si="129"/>
        <v>1.2</v>
      </c>
      <c r="P377" s="24">
        <f t="shared" si="115"/>
        <v>6.7060000000000004</v>
      </c>
      <c r="Q377" s="31" t="s">
        <v>91</v>
      </c>
      <c r="R377" s="24">
        <v>2.7792500000000002</v>
      </c>
      <c r="S377" s="32">
        <f t="shared" si="116"/>
        <v>46.6755</v>
      </c>
      <c r="T377" s="31">
        <v>63.5</v>
      </c>
      <c r="U377" s="34">
        <f t="shared" si="113"/>
        <v>3.1749999999999998</v>
      </c>
      <c r="V377" s="24"/>
      <c r="W377" s="24"/>
      <c r="X377" s="24">
        <f t="shared" si="117"/>
        <v>3.1749999999999998</v>
      </c>
      <c r="Y377" s="24"/>
      <c r="Z377" s="24"/>
      <c r="AA377" s="25">
        <v>3.9</v>
      </c>
      <c r="AB377" s="22">
        <f t="shared" si="114"/>
        <v>1.78</v>
      </c>
      <c r="AC377" s="24"/>
      <c r="AD377" s="24"/>
      <c r="AE377" s="24">
        <f t="shared" si="118"/>
        <v>1.78</v>
      </c>
      <c r="AF377" s="25">
        <v>0</v>
      </c>
      <c r="AG377" s="25">
        <v>22</v>
      </c>
      <c r="AH377" s="25">
        <v>0</v>
      </c>
      <c r="AI377" s="24">
        <f t="shared" si="133"/>
        <v>0</v>
      </c>
      <c r="AJ377" s="24">
        <v>0</v>
      </c>
      <c r="AK377" s="24">
        <v>14</v>
      </c>
      <c r="AL377" s="24">
        <f t="shared" si="119"/>
        <v>14</v>
      </c>
      <c r="AM377" s="24">
        <f t="shared" si="120"/>
        <v>0.28000000000000003</v>
      </c>
      <c r="AN377" s="24"/>
      <c r="AO377" s="24"/>
      <c r="AP377" s="24">
        <f t="shared" si="121"/>
        <v>0.28000000000000003</v>
      </c>
      <c r="AQ377" s="24"/>
      <c r="AR377" s="24"/>
      <c r="AS377" s="22">
        <f t="shared" si="122"/>
        <v>0.28000000000000003</v>
      </c>
      <c r="AT377" s="28" t="s">
        <v>1303</v>
      </c>
      <c r="AU377" s="24">
        <v>0.8</v>
      </c>
      <c r="AV377" s="25"/>
      <c r="AW377" s="24"/>
      <c r="AX377" s="24">
        <f t="shared" si="123"/>
        <v>0.8</v>
      </c>
      <c r="AY377" s="25"/>
      <c r="AZ377" s="24"/>
      <c r="BA377" s="24"/>
      <c r="BB377" s="24"/>
      <c r="BC377" s="24">
        <f t="shared" si="124"/>
        <v>0.8</v>
      </c>
      <c r="BD377" s="24"/>
      <c r="BE377" s="24"/>
      <c r="BF377" s="24"/>
      <c r="BG377" s="24"/>
      <c r="BH377" s="24">
        <f t="shared" si="125"/>
        <v>0</v>
      </c>
      <c r="BI377" s="38" t="s">
        <v>1304</v>
      </c>
      <c r="BJ377" s="38" t="s">
        <v>1304</v>
      </c>
      <c r="BK377" s="38">
        <v>4</v>
      </c>
      <c r="BL377" s="26"/>
      <c r="BM377" s="24"/>
      <c r="BN377" s="24" t="s">
        <v>1226</v>
      </c>
      <c r="BO377" s="24">
        <v>0.1</v>
      </c>
      <c r="BP377" s="24">
        <f t="shared" si="126"/>
        <v>4.0999999999999996</v>
      </c>
      <c r="BQ377" s="24">
        <f t="shared" si="127"/>
        <v>4.9000000000000004</v>
      </c>
      <c r="BR377" s="24">
        <f t="shared" si="128"/>
        <v>63.516500000000001</v>
      </c>
      <c r="BS377" s="24">
        <f t="shared" si="131"/>
        <v>59</v>
      </c>
      <c r="BT377" s="38">
        <f t="shared" si="132"/>
        <v>40</v>
      </c>
      <c r="BU377" s="24">
        <f t="shared" si="130"/>
        <v>141</v>
      </c>
    </row>
    <row r="378" spans="1:73" ht="14">
      <c r="A378" s="165" t="s">
        <v>1217</v>
      </c>
      <c r="B378" s="165" t="s">
        <v>1305</v>
      </c>
      <c r="C378" s="15" t="s">
        <v>1306</v>
      </c>
      <c r="D378" s="13">
        <v>5.3470000000000004</v>
      </c>
      <c r="E378" s="24" t="s">
        <v>108</v>
      </c>
      <c r="F378" s="24">
        <v>0.5</v>
      </c>
      <c r="G378" s="25"/>
      <c r="H378" s="24"/>
      <c r="I378" s="24"/>
      <c r="J378" s="24"/>
      <c r="K378" s="24"/>
      <c r="L378" s="24"/>
      <c r="M378" s="24"/>
      <c r="N378" s="24"/>
      <c r="O378" s="24">
        <f t="shared" si="129"/>
        <v>0.5</v>
      </c>
      <c r="P378" s="24">
        <f t="shared" si="115"/>
        <v>5.8470000000000004</v>
      </c>
      <c r="Q378" s="31" t="s">
        <v>91</v>
      </c>
      <c r="R378" s="24">
        <v>1.3673500000000001</v>
      </c>
      <c r="S378" s="32">
        <f t="shared" si="116"/>
        <v>38.204099999999997</v>
      </c>
      <c r="T378" s="31">
        <v>75</v>
      </c>
      <c r="U378" s="34">
        <f t="shared" ref="U378:U386" si="134">T378*0.05</f>
        <v>3.75</v>
      </c>
      <c r="V378" s="24"/>
      <c r="W378" s="24"/>
      <c r="X378" s="24">
        <f t="shared" si="117"/>
        <v>3.75</v>
      </c>
      <c r="Y378" s="24"/>
      <c r="Z378" s="24"/>
      <c r="AA378" s="25">
        <v>2.2000000000000002</v>
      </c>
      <c r="AB378" s="22">
        <f t="shared" si="114"/>
        <v>1.44</v>
      </c>
      <c r="AC378" s="24"/>
      <c r="AD378" s="24"/>
      <c r="AE378" s="24">
        <f t="shared" si="118"/>
        <v>1.44</v>
      </c>
      <c r="AF378" s="25">
        <v>7</v>
      </c>
      <c r="AG378" s="25">
        <v>23</v>
      </c>
      <c r="AH378" s="25">
        <v>0</v>
      </c>
      <c r="AI378" s="24">
        <f t="shared" si="133"/>
        <v>0.60869565217391297</v>
      </c>
      <c r="AJ378" s="24">
        <v>0</v>
      </c>
      <c r="AK378" s="24"/>
      <c r="AL378" s="24">
        <f t="shared" si="119"/>
        <v>0</v>
      </c>
      <c r="AM378" s="24">
        <f t="shared" si="120"/>
        <v>0</v>
      </c>
      <c r="AN378" s="24"/>
      <c r="AO378" s="24"/>
      <c r="AP378" s="24">
        <f t="shared" si="121"/>
        <v>0</v>
      </c>
      <c r="AQ378" s="24"/>
      <c r="AR378" s="24"/>
      <c r="AS378" s="22">
        <f t="shared" si="122"/>
        <v>0.60869565217391297</v>
      </c>
      <c r="AT378" s="28"/>
      <c r="AU378" s="24"/>
      <c r="AV378" s="25"/>
      <c r="AW378" s="24"/>
      <c r="AX378" s="24">
        <f t="shared" si="123"/>
        <v>0</v>
      </c>
      <c r="AY378" s="25"/>
      <c r="AZ378" s="24"/>
      <c r="BA378" s="24"/>
      <c r="BB378" s="24"/>
      <c r="BC378" s="24">
        <f t="shared" si="124"/>
        <v>0</v>
      </c>
      <c r="BD378" s="24"/>
      <c r="BE378" s="24"/>
      <c r="BF378" s="24"/>
      <c r="BG378" s="24"/>
      <c r="BH378" s="24">
        <f t="shared" si="125"/>
        <v>0</v>
      </c>
      <c r="BI378" s="38"/>
      <c r="BJ378" s="38"/>
      <c r="BK378" s="38"/>
      <c r="BL378" s="26"/>
      <c r="BM378" s="24"/>
      <c r="BN378" s="24" t="s">
        <v>1226</v>
      </c>
      <c r="BO378" s="24">
        <v>0.1</v>
      </c>
      <c r="BP378" s="24">
        <f t="shared" si="126"/>
        <v>0.1</v>
      </c>
      <c r="BQ378" s="24">
        <f t="shared" si="127"/>
        <v>0.1</v>
      </c>
      <c r="BR378" s="24">
        <f t="shared" si="128"/>
        <v>49.949795652173897</v>
      </c>
      <c r="BS378" s="24">
        <f t="shared" si="131"/>
        <v>109</v>
      </c>
      <c r="BT378" s="38">
        <f t="shared" si="132"/>
        <v>107</v>
      </c>
      <c r="BU378" s="24">
        <f t="shared" si="130"/>
        <v>409</v>
      </c>
    </row>
    <row r="379" spans="1:73" ht="14">
      <c r="A379" s="165" t="s">
        <v>1217</v>
      </c>
      <c r="B379" s="165" t="s">
        <v>1307</v>
      </c>
      <c r="C379" s="15" t="s">
        <v>1308</v>
      </c>
      <c r="D379" s="13">
        <v>5.1769999999999996</v>
      </c>
      <c r="E379" s="24" t="s">
        <v>108</v>
      </c>
      <c r="F379" s="24">
        <v>0.5</v>
      </c>
      <c r="G379" s="25"/>
      <c r="H379" s="24"/>
      <c r="I379" s="24"/>
      <c r="J379" s="24"/>
      <c r="K379" s="24"/>
      <c r="L379" s="24"/>
      <c r="M379" s="24"/>
      <c r="N379" s="24"/>
      <c r="O379" s="24">
        <f t="shared" si="129"/>
        <v>0.5</v>
      </c>
      <c r="P379" s="24">
        <f t="shared" si="115"/>
        <v>5.6769999999999996</v>
      </c>
      <c r="Q379" s="31" t="s">
        <v>91</v>
      </c>
      <c r="R379" s="24">
        <v>2.2305100000000002</v>
      </c>
      <c r="S379" s="32">
        <f t="shared" si="116"/>
        <v>43.38306</v>
      </c>
      <c r="T379" s="31">
        <v>66.5</v>
      </c>
      <c r="U379" s="34">
        <f t="shared" si="134"/>
        <v>3.3250000000000002</v>
      </c>
      <c r="V379" s="24"/>
      <c r="W379" s="24"/>
      <c r="X379" s="24">
        <f t="shared" si="117"/>
        <v>3.3250000000000002</v>
      </c>
      <c r="Y379" s="24"/>
      <c r="Z379" s="24"/>
      <c r="AA379" s="25">
        <v>4.25</v>
      </c>
      <c r="AB379" s="22">
        <f t="shared" si="114"/>
        <v>1.85</v>
      </c>
      <c r="AC379" s="24"/>
      <c r="AD379" s="24"/>
      <c r="AE379" s="24">
        <f t="shared" si="118"/>
        <v>1.85</v>
      </c>
      <c r="AF379" s="25">
        <v>1</v>
      </c>
      <c r="AG379" s="25">
        <v>23</v>
      </c>
      <c r="AH379" s="25">
        <v>0</v>
      </c>
      <c r="AI379" s="24">
        <f t="shared" si="133"/>
        <v>8.6956521739130405E-2</v>
      </c>
      <c r="AJ379" s="24">
        <v>0</v>
      </c>
      <c r="AK379" s="24"/>
      <c r="AL379" s="24">
        <f t="shared" si="119"/>
        <v>0</v>
      </c>
      <c r="AM379" s="24">
        <f t="shared" si="120"/>
        <v>0</v>
      </c>
      <c r="AN379" s="24"/>
      <c r="AO379" s="24"/>
      <c r="AP379" s="24">
        <f t="shared" si="121"/>
        <v>0</v>
      </c>
      <c r="AQ379" s="24"/>
      <c r="AR379" s="24"/>
      <c r="AS379" s="22">
        <f t="shared" si="122"/>
        <v>8.6956521739130405E-2</v>
      </c>
      <c r="AT379" s="28"/>
      <c r="AU379" s="24"/>
      <c r="AV379" s="25"/>
      <c r="AW379" s="24"/>
      <c r="AX379" s="24">
        <f t="shared" si="123"/>
        <v>0</v>
      </c>
      <c r="AY379" s="25"/>
      <c r="AZ379" s="24"/>
      <c r="BA379" s="24"/>
      <c r="BB379" s="24"/>
      <c r="BC379" s="24">
        <f t="shared" si="124"/>
        <v>0</v>
      </c>
      <c r="BD379" s="24"/>
      <c r="BE379" s="24"/>
      <c r="BF379" s="24"/>
      <c r="BG379" s="24"/>
      <c r="BH379" s="24">
        <f t="shared" si="125"/>
        <v>0</v>
      </c>
      <c r="BI379" s="38"/>
      <c r="BJ379" s="38"/>
      <c r="BK379" s="38"/>
      <c r="BL379" s="26"/>
      <c r="BM379" s="24"/>
      <c r="BN379" s="24" t="s">
        <v>1226</v>
      </c>
      <c r="BO379" s="24">
        <v>0.1</v>
      </c>
      <c r="BP379" s="24">
        <f t="shared" si="126"/>
        <v>0.1</v>
      </c>
      <c r="BQ379" s="24">
        <f t="shared" si="127"/>
        <v>0.1</v>
      </c>
      <c r="BR379" s="24">
        <f t="shared" si="128"/>
        <v>54.422016521739103</v>
      </c>
      <c r="BS379" s="24">
        <f t="shared" si="131"/>
        <v>87</v>
      </c>
      <c r="BT379" s="38">
        <f t="shared" si="132"/>
        <v>95</v>
      </c>
      <c r="BU379" s="24">
        <f t="shared" si="130"/>
        <v>363</v>
      </c>
    </row>
    <row r="380" spans="1:73" ht="14">
      <c r="A380" s="165" t="s">
        <v>1217</v>
      </c>
      <c r="B380" s="165" t="s">
        <v>1309</v>
      </c>
      <c r="C380" s="15" t="s">
        <v>1310</v>
      </c>
      <c r="D380" s="13">
        <v>5.383</v>
      </c>
      <c r="E380" s="24" t="s">
        <v>108</v>
      </c>
      <c r="F380" s="24">
        <v>0.5</v>
      </c>
      <c r="G380" s="25"/>
      <c r="H380" s="24"/>
      <c r="I380" s="24"/>
      <c r="J380" s="24"/>
      <c r="K380" s="24"/>
      <c r="L380" s="24"/>
      <c r="M380" s="24"/>
      <c r="N380" s="24"/>
      <c r="O380" s="24">
        <f t="shared" si="129"/>
        <v>0.5</v>
      </c>
      <c r="P380" s="24">
        <f t="shared" si="115"/>
        <v>5.883</v>
      </c>
      <c r="Q380" s="31" t="s">
        <v>91</v>
      </c>
      <c r="R380" s="24">
        <v>1.8897999999999999</v>
      </c>
      <c r="S380" s="32">
        <f t="shared" si="116"/>
        <v>41.338799999999999</v>
      </c>
      <c r="T380" s="31">
        <v>85.5</v>
      </c>
      <c r="U380" s="34">
        <f t="shared" si="134"/>
        <v>4.2750000000000004</v>
      </c>
      <c r="V380" s="24"/>
      <c r="W380" s="24"/>
      <c r="X380" s="24">
        <f t="shared" si="117"/>
        <v>4.2750000000000004</v>
      </c>
      <c r="Y380" s="24"/>
      <c r="Z380" s="24"/>
      <c r="AA380" s="25">
        <v>2.5499999999999998</v>
      </c>
      <c r="AB380" s="22">
        <f t="shared" si="114"/>
        <v>1.51</v>
      </c>
      <c r="AC380" s="24"/>
      <c r="AD380" s="24"/>
      <c r="AE380" s="24">
        <f t="shared" si="118"/>
        <v>1.51</v>
      </c>
      <c r="AF380" s="25">
        <v>0</v>
      </c>
      <c r="AG380" s="25">
        <v>23</v>
      </c>
      <c r="AH380" s="25">
        <v>0</v>
      </c>
      <c r="AI380" s="24">
        <f t="shared" si="133"/>
        <v>0</v>
      </c>
      <c r="AJ380" s="24">
        <v>0</v>
      </c>
      <c r="AK380" s="24"/>
      <c r="AL380" s="24">
        <f t="shared" si="119"/>
        <v>0</v>
      </c>
      <c r="AM380" s="24">
        <f t="shared" si="120"/>
        <v>0</v>
      </c>
      <c r="AN380" s="24"/>
      <c r="AO380" s="24"/>
      <c r="AP380" s="24">
        <f t="shared" si="121"/>
        <v>0</v>
      </c>
      <c r="AQ380" s="24"/>
      <c r="AR380" s="24"/>
      <c r="AS380" s="22">
        <f t="shared" si="122"/>
        <v>0</v>
      </c>
      <c r="AT380" s="28"/>
      <c r="AU380" s="24"/>
      <c r="AV380" s="25"/>
      <c r="AW380" s="24"/>
      <c r="AX380" s="24">
        <f t="shared" si="123"/>
        <v>0</v>
      </c>
      <c r="AY380" s="25"/>
      <c r="AZ380" s="24"/>
      <c r="BA380" s="24"/>
      <c r="BB380" s="24"/>
      <c r="BC380" s="24">
        <f t="shared" si="124"/>
        <v>0</v>
      </c>
      <c r="BD380" s="24"/>
      <c r="BE380" s="24"/>
      <c r="BF380" s="24"/>
      <c r="BG380" s="24"/>
      <c r="BH380" s="24">
        <f t="shared" si="125"/>
        <v>0</v>
      </c>
      <c r="BI380" s="38"/>
      <c r="BJ380" s="38"/>
      <c r="BK380" s="38"/>
      <c r="BL380" s="26"/>
      <c r="BM380" s="24"/>
      <c r="BN380" s="24" t="s">
        <v>1226</v>
      </c>
      <c r="BO380" s="24">
        <v>0.1</v>
      </c>
      <c r="BP380" s="24">
        <f t="shared" si="126"/>
        <v>0.1</v>
      </c>
      <c r="BQ380" s="24">
        <f t="shared" si="127"/>
        <v>0.1</v>
      </c>
      <c r="BR380" s="24">
        <f t="shared" si="128"/>
        <v>53.1068</v>
      </c>
      <c r="BS380" s="24">
        <f t="shared" si="131"/>
        <v>98</v>
      </c>
      <c r="BT380" s="38">
        <f t="shared" si="132"/>
        <v>99</v>
      </c>
      <c r="BU380" s="24">
        <f t="shared" si="130"/>
        <v>379</v>
      </c>
    </row>
    <row r="381" spans="1:73" ht="26">
      <c r="A381" s="165" t="s">
        <v>1217</v>
      </c>
      <c r="B381" s="165" t="s">
        <v>1311</v>
      </c>
      <c r="C381" s="15" t="s">
        <v>1312</v>
      </c>
      <c r="D381" s="13">
        <v>5.415</v>
      </c>
      <c r="E381" s="24" t="s">
        <v>108</v>
      </c>
      <c r="F381" s="24">
        <v>0.5</v>
      </c>
      <c r="G381" s="25"/>
      <c r="H381" s="24"/>
      <c r="I381" s="24"/>
      <c r="J381" s="24"/>
      <c r="K381" s="24"/>
      <c r="L381" s="24"/>
      <c r="M381" s="24"/>
      <c r="N381" s="24"/>
      <c r="O381" s="24">
        <f t="shared" si="129"/>
        <v>0.5</v>
      </c>
      <c r="P381" s="24">
        <f t="shared" si="115"/>
        <v>5.915</v>
      </c>
      <c r="Q381" s="31" t="s">
        <v>91</v>
      </c>
      <c r="R381" s="24">
        <v>2.5613999999999999</v>
      </c>
      <c r="S381" s="32">
        <f t="shared" si="116"/>
        <v>45.368400000000001</v>
      </c>
      <c r="T381" s="31">
        <v>71.5</v>
      </c>
      <c r="U381" s="34">
        <f t="shared" si="134"/>
        <v>3.5750000000000002</v>
      </c>
      <c r="V381" s="24"/>
      <c r="W381" s="24"/>
      <c r="X381" s="24">
        <f t="shared" si="117"/>
        <v>3.5750000000000002</v>
      </c>
      <c r="Y381" s="24"/>
      <c r="Z381" s="24"/>
      <c r="AA381" s="25">
        <v>3.05</v>
      </c>
      <c r="AB381" s="22">
        <f t="shared" si="114"/>
        <v>1.61</v>
      </c>
      <c r="AC381" s="24"/>
      <c r="AD381" s="24"/>
      <c r="AE381" s="24">
        <f t="shared" si="118"/>
        <v>1.61</v>
      </c>
      <c r="AF381" s="25">
        <v>1</v>
      </c>
      <c r="AG381" s="25">
        <v>23</v>
      </c>
      <c r="AH381" s="25">
        <v>0</v>
      </c>
      <c r="AI381" s="24">
        <f t="shared" si="133"/>
        <v>8.6956521739130405E-2</v>
      </c>
      <c r="AJ381" s="24">
        <v>0</v>
      </c>
      <c r="AK381" s="24">
        <v>9</v>
      </c>
      <c r="AL381" s="24">
        <f t="shared" si="119"/>
        <v>9</v>
      </c>
      <c r="AM381" s="24">
        <f t="shared" si="120"/>
        <v>0.18</v>
      </c>
      <c r="AN381" s="24"/>
      <c r="AO381" s="24"/>
      <c r="AP381" s="24">
        <f t="shared" si="121"/>
        <v>0.18</v>
      </c>
      <c r="AQ381" s="24"/>
      <c r="AR381" s="24"/>
      <c r="AS381" s="22">
        <f t="shared" si="122"/>
        <v>0.26695652173912998</v>
      </c>
      <c r="AT381" s="28" t="s">
        <v>1313</v>
      </c>
      <c r="AU381" s="24">
        <v>3</v>
      </c>
      <c r="AV381" s="25"/>
      <c r="AW381" s="24"/>
      <c r="AX381" s="24">
        <f t="shared" si="123"/>
        <v>3</v>
      </c>
      <c r="AY381" s="25"/>
      <c r="AZ381" s="24"/>
      <c r="BA381" s="24"/>
      <c r="BB381" s="24"/>
      <c r="BC381" s="24">
        <f t="shared" si="124"/>
        <v>3</v>
      </c>
      <c r="BD381" s="24"/>
      <c r="BE381" s="24"/>
      <c r="BF381" s="24"/>
      <c r="BG381" s="24"/>
      <c r="BH381" s="24">
        <f t="shared" si="125"/>
        <v>0</v>
      </c>
      <c r="BI381" s="38"/>
      <c r="BJ381" s="38"/>
      <c r="BK381" s="38"/>
      <c r="BL381" s="26"/>
      <c r="BM381" s="24"/>
      <c r="BN381" s="24" t="s">
        <v>1226</v>
      </c>
      <c r="BO381" s="24">
        <v>0.1</v>
      </c>
      <c r="BP381" s="24">
        <f t="shared" si="126"/>
        <v>0.1</v>
      </c>
      <c r="BQ381" s="24">
        <f t="shared" si="127"/>
        <v>3.1</v>
      </c>
      <c r="BR381" s="24">
        <f t="shared" si="128"/>
        <v>59.835356521739101</v>
      </c>
      <c r="BS381" s="24">
        <f t="shared" si="131"/>
        <v>71</v>
      </c>
      <c r="BT381" s="38">
        <f t="shared" si="132"/>
        <v>60</v>
      </c>
      <c r="BU381" s="24">
        <f t="shared" si="130"/>
        <v>220</v>
      </c>
    </row>
    <row r="382" spans="1:73" ht="14">
      <c r="A382" s="165" t="s">
        <v>1217</v>
      </c>
      <c r="B382" s="165" t="s">
        <v>1314</v>
      </c>
      <c r="C382" s="15" t="s">
        <v>1315</v>
      </c>
      <c r="D382" s="13">
        <v>5.4320000000000004</v>
      </c>
      <c r="E382" s="24" t="s">
        <v>108</v>
      </c>
      <c r="F382" s="24">
        <v>0.5</v>
      </c>
      <c r="G382" s="25"/>
      <c r="H382" s="24"/>
      <c r="I382" s="24" t="s">
        <v>1294</v>
      </c>
      <c r="J382" s="24">
        <v>0.25</v>
      </c>
      <c r="K382" s="24"/>
      <c r="L382" s="24"/>
      <c r="M382" s="24"/>
      <c r="N382" s="24"/>
      <c r="O382" s="24">
        <f t="shared" si="129"/>
        <v>0.75</v>
      </c>
      <c r="P382" s="24">
        <f t="shared" si="115"/>
        <v>6.1820000000000004</v>
      </c>
      <c r="Q382" s="31" t="s">
        <v>91</v>
      </c>
      <c r="R382" s="24">
        <v>2.25088</v>
      </c>
      <c r="S382" s="32">
        <f t="shared" si="116"/>
        <v>43.505279999999999</v>
      </c>
      <c r="T382" s="31">
        <v>75</v>
      </c>
      <c r="U382" s="34">
        <f t="shared" si="134"/>
        <v>3.75</v>
      </c>
      <c r="V382" s="24"/>
      <c r="W382" s="24"/>
      <c r="X382" s="24">
        <f t="shared" si="117"/>
        <v>3.75</v>
      </c>
      <c r="Y382" s="24"/>
      <c r="Z382" s="24"/>
      <c r="AA382" s="25">
        <v>4.5</v>
      </c>
      <c r="AB382" s="22">
        <f t="shared" si="114"/>
        <v>1.9</v>
      </c>
      <c r="AC382" s="24"/>
      <c r="AD382" s="24"/>
      <c r="AE382" s="24">
        <f t="shared" si="118"/>
        <v>1.9</v>
      </c>
      <c r="AF382" s="25">
        <v>1</v>
      </c>
      <c r="AG382" s="25">
        <v>23</v>
      </c>
      <c r="AH382" s="25">
        <v>0</v>
      </c>
      <c r="AI382" s="24">
        <f t="shared" si="133"/>
        <v>8.6956521739130405E-2</v>
      </c>
      <c r="AJ382" s="24">
        <v>0</v>
      </c>
      <c r="AK382" s="24">
        <v>129.5</v>
      </c>
      <c r="AL382" s="24">
        <f t="shared" si="119"/>
        <v>129.5</v>
      </c>
      <c r="AM382" s="24">
        <f t="shared" si="120"/>
        <v>2</v>
      </c>
      <c r="AN382" s="24"/>
      <c r="AO382" s="24"/>
      <c r="AP382" s="24">
        <f t="shared" si="121"/>
        <v>2</v>
      </c>
      <c r="AQ382" s="24"/>
      <c r="AR382" s="24"/>
      <c r="AS382" s="22">
        <f t="shared" si="122"/>
        <v>2.0869565217391299</v>
      </c>
      <c r="AT382" s="28"/>
      <c r="AU382" s="24"/>
      <c r="AV382" s="25"/>
      <c r="AW382" s="24"/>
      <c r="AX382" s="24">
        <f t="shared" si="123"/>
        <v>0</v>
      </c>
      <c r="AY382" s="25"/>
      <c r="AZ382" s="24"/>
      <c r="BA382" s="24"/>
      <c r="BB382" s="24"/>
      <c r="BC382" s="24">
        <f t="shared" si="124"/>
        <v>0</v>
      </c>
      <c r="BD382" s="24"/>
      <c r="BE382" s="24"/>
      <c r="BF382" s="24"/>
      <c r="BG382" s="24"/>
      <c r="BH382" s="24">
        <f t="shared" si="125"/>
        <v>0</v>
      </c>
      <c r="BL382" s="26"/>
      <c r="BM382" s="24"/>
      <c r="BN382" s="24" t="s">
        <v>1226</v>
      </c>
      <c r="BO382" s="24">
        <v>0.1</v>
      </c>
      <c r="BP382" s="24">
        <f t="shared" si="126"/>
        <v>0.1</v>
      </c>
      <c r="BQ382" s="24">
        <f t="shared" si="127"/>
        <v>0.1</v>
      </c>
      <c r="BR382" s="24">
        <f t="shared" si="128"/>
        <v>57.524236521739098</v>
      </c>
      <c r="BS382" s="24">
        <f t="shared" si="131"/>
        <v>86</v>
      </c>
      <c r="BT382" s="38">
        <f t="shared" si="132"/>
        <v>76</v>
      </c>
      <c r="BU382" s="24">
        <f t="shared" si="130"/>
        <v>285</v>
      </c>
    </row>
    <row r="383" spans="1:73" ht="14">
      <c r="A383" s="165" t="s">
        <v>1217</v>
      </c>
      <c r="B383" s="165" t="s">
        <v>1316</v>
      </c>
      <c r="C383" s="15" t="s">
        <v>1317</v>
      </c>
      <c r="D383" s="13">
        <v>5.593</v>
      </c>
      <c r="E383" s="24" t="s">
        <v>108</v>
      </c>
      <c r="F383" s="24">
        <v>0.5</v>
      </c>
      <c r="G383" s="25" t="s">
        <v>125</v>
      </c>
      <c r="H383" s="24">
        <v>0.25</v>
      </c>
      <c r="I383" s="24" t="s">
        <v>1318</v>
      </c>
      <c r="J383" s="24">
        <v>0.2</v>
      </c>
      <c r="K383" s="24"/>
      <c r="L383" s="24"/>
      <c r="M383" s="24"/>
      <c r="N383" s="24"/>
      <c r="O383" s="24">
        <f t="shared" si="129"/>
        <v>0.95</v>
      </c>
      <c r="P383" s="24">
        <f t="shared" si="115"/>
        <v>6.5430000000000001</v>
      </c>
      <c r="Q383" s="31" t="s">
        <v>91</v>
      </c>
      <c r="R383" s="24">
        <v>3.5511599999999999</v>
      </c>
      <c r="S383" s="32">
        <f t="shared" si="116"/>
        <v>51.306959999999997</v>
      </c>
      <c r="T383" s="31">
        <v>87</v>
      </c>
      <c r="U383" s="34">
        <f t="shared" si="134"/>
        <v>4.3499999999999996</v>
      </c>
      <c r="V383" s="24"/>
      <c r="W383" s="24"/>
      <c r="X383" s="24">
        <f t="shared" si="117"/>
        <v>4.3499999999999996</v>
      </c>
      <c r="Y383" s="24"/>
      <c r="Z383" s="24"/>
      <c r="AA383" s="25">
        <v>4.4000000000000004</v>
      </c>
      <c r="AB383" s="22">
        <f t="shared" si="114"/>
        <v>1.88</v>
      </c>
      <c r="AC383" s="24"/>
      <c r="AD383" s="24"/>
      <c r="AE383" s="24">
        <f t="shared" si="118"/>
        <v>1.88</v>
      </c>
      <c r="AF383" s="25">
        <v>16</v>
      </c>
      <c r="AG383" s="25">
        <v>22</v>
      </c>
      <c r="AH383" s="25">
        <v>0</v>
      </c>
      <c r="AI383" s="24">
        <f t="shared" si="133"/>
        <v>1.4545454545454499</v>
      </c>
      <c r="AJ383" s="24">
        <v>0</v>
      </c>
      <c r="AK383" s="24">
        <v>172.5</v>
      </c>
      <c r="AL383" s="24">
        <f t="shared" si="119"/>
        <v>172.5</v>
      </c>
      <c r="AM383" s="24">
        <f t="shared" si="120"/>
        <v>2</v>
      </c>
      <c r="AN383" s="24" t="s">
        <v>758</v>
      </c>
      <c r="AO383" s="24">
        <v>0.75</v>
      </c>
      <c r="AP383" s="24">
        <f t="shared" si="121"/>
        <v>2.75</v>
      </c>
      <c r="AQ383" s="24" t="s">
        <v>1319</v>
      </c>
      <c r="AR383" s="24">
        <v>0.3</v>
      </c>
      <c r="AS383" s="22">
        <f t="shared" si="122"/>
        <v>4.5045454545454504</v>
      </c>
      <c r="AT383" s="48" t="s">
        <v>1320</v>
      </c>
      <c r="AU383" s="37">
        <v>1</v>
      </c>
      <c r="AV383" s="25"/>
      <c r="AW383" s="24"/>
      <c r="AX383" s="24">
        <f t="shared" si="123"/>
        <v>1</v>
      </c>
      <c r="AY383" s="25"/>
      <c r="AZ383" s="24"/>
      <c r="BA383" s="24"/>
      <c r="BB383" s="24"/>
      <c r="BC383" s="24">
        <f t="shared" si="124"/>
        <v>1</v>
      </c>
      <c r="BD383" s="24"/>
      <c r="BE383" s="24"/>
      <c r="BF383" s="24"/>
      <c r="BG383" s="24"/>
      <c r="BH383" s="24">
        <f t="shared" si="125"/>
        <v>0</v>
      </c>
      <c r="BI383" s="38"/>
      <c r="BJ383" s="38"/>
      <c r="BK383" s="38"/>
      <c r="BL383" s="26"/>
      <c r="BM383" s="24"/>
      <c r="BN383" s="24" t="s">
        <v>1226</v>
      </c>
      <c r="BO383" s="24">
        <v>0.1</v>
      </c>
      <c r="BP383" s="24">
        <f t="shared" si="126"/>
        <v>0.1</v>
      </c>
      <c r="BQ383" s="24">
        <f t="shared" si="127"/>
        <v>1.1000000000000001</v>
      </c>
      <c r="BR383" s="24">
        <f t="shared" si="128"/>
        <v>69.684505454545501</v>
      </c>
      <c r="BS383" s="24">
        <f t="shared" si="131"/>
        <v>14</v>
      </c>
      <c r="BT383" s="38">
        <f t="shared" si="132"/>
        <v>18</v>
      </c>
      <c r="BU383" s="24">
        <f t="shared" si="130"/>
        <v>70</v>
      </c>
    </row>
    <row r="384" spans="1:73" ht="14">
      <c r="A384" s="165" t="s">
        <v>1217</v>
      </c>
      <c r="B384" s="165" t="s">
        <v>1321</v>
      </c>
      <c r="C384" s="15" t="s">
        <v>1322</v>
      </c>
      <c r="D384" s="13">
        <v>5.6740000000000004</v>
      </c>
      <c r="E384" s="24" t="s">
        <v>108</v>
      </c>
      <c r="F384" s="24">
        <v>0.5</v>
      </c>
      <c r="G384" s="24"/>
      <c r="H384" s="24"/>
      <c r="I384" s="24"/>
      <c r="J384" s="24"/>
      <c r="K384" s="24"/>
      <c r="L384" s="24"/>
      <c r="M384" s="24"/>
      <c r="N384" s="24"/>
      <c r="O384" s="24">
        <f t="shared" si="129"/>
        <v>0.5</v>
      </c>
      <c r="P384" s="24">
        <f t="shared" si="115"/>
        <v>6.1740000000000004</v>
      </c>
      <c r="Q384" s="31" t="s">
        <v>91</v>
      </c>
      <c r="R384" s="24">
        <v>3.06596</v>
      </c>
      <c r="S384" s="32">
        <f t="shared" si="116"/>
        <v>48.395760000000003</v>
      </c>
      <c r="T384" s="31">
        <v>79</v>
      </c>
      <c r="U384" s="34">
        <f t="shared" si="134"/>
        <v>3.95</v>
      </c>
      <c r="V384" s="24" t="s">
        <v>1323</v>
      </c>
      <c r="W384" s="24">
        <v>0.3</v>
      </c>
      <c r="X384" s="24">
        <f t="shared" si="117"/>
        <v>4.25</v>
      </c>
      <c r="Y384" s="24"/>
      <c r="Z384" s="24"/>
      <c r="AA384" s="25">
        <v>4.3</v>
      </c>
      <c r="AB384" s="22">
        <f t="shared" si="114"/>
        <v>1.86</v>
      </c>
      <c r="AC384" s="24"/>
      <c r="AD384" s="24"/>
      <c r="AE384" s="24">
        <f t="shared" si="118"/>
        <v>1.86</v>
      </c>
      <c r="AF384" s="25">
        <v>7</v>
      </c>
      <c r="AG384" s="25">
        <v>23</v>
      </c>
      <c r="AH384" s="25">
        <v>0</v>
      </c>
      <c r="AI384" s="24">
        <f t="shared" si="133"/>
        <v>0.60869565217391297</v>
      </c>
      <c r="AJ384" s="24">
        <v>0</v>
      </c>
      <c r="AK384" s="24">
        <v>20</v>
      </c>
      <c r="AL384" s="24">
        <f t="shared" si="119"/>
        <v>20</v>
      </c>
      <c r="AM384" s="24">
        <f t="shared" si="120"/>
        <v>0.4</v>
      </c>
      <c r="AN384" s="24"/>
      <c r="AO384" s="24"/>
      <c r="AP384" s="24">
        <f t="shared" si="121"/>
        <v>0.4</v>
      </c>
      <c r="AQ384" s="24"/>
      <c r="AR384" s="24"/>
      <c r="AS384" s="22">
        <f t="shared" si="122"/>
        <v>1.0086956521739101</v>
      </c>
      <c r="AT384" s="28" t="s">
        <v>1324</v>
      </c>
      <c r="AU384" s="24">
        <v>7.88</v>
      </c>
      <c r="AV384" s="25"/>
      <c r="AW384" s="24"/>
      <c r="AX384" s="24">
        <f t="shared" si="123"/>
        <v>7.88</v>
      </c>
      <c r="AY384" s="25"/>
      <c r="AZ384" s="24"/>
      <c r="BA384" s="24"/>
      <c r="BB384" s="24"/>
      <c r="BC384" s="24">
        <f t="shared" si="124"/>
        <v>7.88</v>
      </c>
      <c r="BD384" s="24"/>
      <c r="BE384" s="24"/>
      <c r="BF384" s="24"/>
      <c r="BG384" s="24"/>
      <c r="BH384" s="24">
        <f t="shared" si="125"/>
        <v>0</v>
      </c>
      <c r="BI384" s="38" t="s">
        <v>1325</v>
      </c>
      <c r="BJ384" s="38" t="s">
        <v>1326</v>
      </c>
      <c r="BK384" s="38">
        <v>2.2999999999999998</v>
      </c>
      <c r="BL384" s="26"/>
      <c r="BM384" s="24"/>
      <c r="BN384" s="24" t="s">
        <v>1226</v>
      </c>
      <c r="BO384" s="24">
        <v>0.1</v>
      </c>
      <c r="BP384" s="24">
        <f t="shared" si="126"/>
        <v>2.4</v>
      </c>
      <c r="BQ384" s="24">
        <f t="shared" si="127"/>
        <v>10.28</v>
      </c>
      <c r="BR384" s="24">
        <f t="shared" si="128"/>
        <v>71.968455652173901</v>
      </c>
      <c r="BS384" s="24">
        <f t="shared" si="131"/>
        <v>40</v>
      </c>
      <c r="BT384" s="38">
        <f t="shared" si="132"/>
        <v>13</v>
      </c>
      <c r="BU384" s="24">
        <f t="shared" si="130"/>
        <v>53</v>
      </c>
    </row>
    <row r="385" spans="1:73" ht="14">
      <c r="A385" s="165" t="s">
        <v>1217</v>
      </c>
      <c r="B385" s="165" t="s">
        <v>1327</v>
      </c>
      <c r="C385" s="15" t="s">
        <v>1328</v>
      </c>
      <c r="D385" s="13">
        <v>5.5350000000000001</v>
      </c>
      <c r="E385" s="24" t="s">
        <v>108</v>
      </c>
      <c r="F385" s="24">
        <v>0.5</v>
      </c>
      <c r="G385" s="24"/>
      <c r="H385" s="24"/>
      <c r="I385" s="24"/>
      <c r="J385" s="24"/>
      <c r="K385" s="24"/>
      <c r="L385" s="24"/>
      <c r="M385" s="24"/>
      <c r="N385" s="24"/>
      <c r="O385" s="24">
        <f t="shared" si="129"/>
        <v>0.5</v>
      </c>
      <c r="P385" s="24">
        <f t="shared" si="115"/>
        <v>6.0350000000000001</v>
      </c>
      <c r="Q385" s="31" t="s">
        <v>91</v>
      </c>
      <c r="R385" s="24">
        <v>3.8465099999999999</v>
      </c>
      <c r="S385" s="32">
        <f t="shared" si="116"/>
        <v>53.079059999999998</v>
      </c>
      <c r="T385" s="31">
        <v>68</v>
      </c>
      <c r="U385" s="34">
        <f t="shared" si="134"/>
        <v>3.4</v>
      </c>
      <c r="V385" s="24"/>
      <c r="W385" s="24"/>
      <c r="X385" s="24">
        <f t="shared" si="117"/>
        <v>3.4</v>
      </c>
      <c r="Y385" s="24"/>
      <c r="Z385" s="24"/>
      <c r="AA385" s="25">
        <v>4.4000000000000004</v>
      </c>
      <c r="AB385" s="22">
        <f t="shared" si="114"/>
        <v>1.88</v>
      </c>
      <c r="AC385" s="24"/>
      <c r="AD385" s="24"/>
      <c r="AE385" s="24">
        <f t="shared" si="118"/>
        <v>1.88</v>
      </c>
      <c r="AF385" s="25">
        <v>7</v>
      </c>
      <c r="AG385" s="25">
        <v>23</v>
      </c>
      <c r="AH385" s="25">
        <v>0</v>
      </c>
      <c r="AI385" s="24">
        <f t="shared" si="133"/>
        <v>0.60869565217391297</v>
      </c>
      <c r="AJ385" s="24">
        <v>0</v>
      </c>
      <c r="AK385" s="24">
        <v>108.5</v>
      </c>
      <c r="AL385" s="24">
        <f t="shared" si="119"/>
        <v>108.5</v>
      </c>
      <c r="AM385" s="24">
        <f t="shared" si="120"/>
        <v>2</v>
      </c>
      <c r="AN385" s="218" t="s">
        <v>1329</v>
      </c>
      <c r="AO385" s="38">
        <v>1.25</v>
      </c>
      <c r="AP385" s="24">
        <f t="shared" si="121"/>
        <v>3.25</v>
      </c>
      <c r="AQ385" s="24"/>
      <c r="AR385" s="24"/>
      <c r="AS385" s="22">
        <f t="shared" si="122"/>
        <v>3.85869565217391</v>
      </c>
      <c r="AT385" s="28"/>
      <c r="AU385" s="24"/>
      <c r="AV385" s="25" t="s">
        <v>1330</v>
      </c>
      <c r="AW385" s="37">
        <v>1</v>
      </c>
      <c r="AX385" s="24">
        <f t="shared" si="123"/>
        <v>1</v>
      </c>
      <c r="AY385" s="25"/>
      <c r="AZ385" s="24"/>
      <c r="BA385" s="24"/>
      <c r="BB385" s="24"/>
      <c r="BC385" s="24">
        <f t="shared" si="124"/>
        <v>1</v>
      </c>
      <c r="BD385" s="24"/>
      <c r="BE385" s="24"/>
      <c r="BF385" s="24"/>
      <c r="BG385" s="24"/>
      <c r="BH385" s="24">
        <f t="shared" si="125"/>
        <v>0</v>
      </c>
      <c r="BI385" s="38" t="s">
        <v>492</v>
      </c>
      <c r="BJ385" s="38" t="s">
        <v>492</v>
      </c>
      <c r="BK385" s="38">
        <v>1</v>
      </c>
      <c r="BL385" s="26"/>
      <c r="BM385" s="24"/>
      <c r="BN385" s="24" t="s">
        <v>1226</v>
      </c>
      <c r="BO385" s="24">
        <v>0.1</v>
      </c>
      <c r="BP385" s="24">
        <f t="shared" si="126"/>
        <v>1.1000000000000001</v>
      </c>
      <c r="BQ385" s="24">
        <f t="shared" si="127"/>
        <v>2.1</v>
      </c>
      <c r="BR385" s="24">
        <f t="shared" si="128"/>
        <v>70.352755652173897</v>
      </c>
      <c r="BS385" s="24">
        <f t="shared" si="131"/>
        <v>6</v>
      </c>
      <c r="BT385" s="38">
        <f t="shared" si="132"/>
        <v>17</v>
      </c>
      <c r="BU385" s="24">
        <f t="shared" si="130"/>
        <v>65</v>
      </c>
    </row>
    <row r="386" spans="1:73" ht="14">
      <c r="A386" s="165" t="s">
        <v>1217</v>
      </c>
      <c r="B386" s="165" t="s">
        <v>1331</v>
      </c>
      <c r="C386" s="15" t="s">
        <v>1332</v>
      </c>
      <c r="D386" s="13">
        <v>5.28</v>
      </c>
      <c r="E386" s="24" t="s">
        <v>108</v>
      </c>
      <c r="F386" s="24">
        <v>0.5</v>
      </c>
      <c r="G386" s="24"/>
      <c r="H386" s="24"/>
      <c r="I386" s="24"/>
      <c r="J386" s="24"/>
      <c r="K386" s="24"/>
      <c r="L386" s="24"/>
      <c r="M386" s="24"/>
      <c r="N386" s="24"/>
      <c r="O386" s="24">
        <f t="shared" si="129"/>
        <v>0.5</v>
      </c>
      <c r="P386" s="24">
        <f t="shared" si="115"/>
        <v>5.78</v>
      </c>
      <c r="Q386" s="31" t="s">
        <v>91</v>
      </c>
      <c r="R386" s="24">
        <v>1.09474</v>
      </c>
      <c r="S386" s="32">
        <f t="shared" si="116"/>
        <v>36.568440000000002</v>
      </c>
      <c r="T386" s="31">
        <v>57.5</v>
      </c>
      <c r="U386" s="34">
        <f t="shared" si="134"/>
        <v>2.875</v>
      </c>
      <c r="V386" s="24"/>
      <c r="W386" s="24"/>
      <c r="X386" s="24">
        <f t="shared" si="117"/>
        <v>2.875</v>
      </c>
      <c r="Y386" s="24"/>
      <c r="Z386" s="24"/>
      <c r="AA386" s="25">
        <v>1.9</v>
      </c>
      <c r="AB386" s="22">
        <f t="shared" si="114"/>
        <v>1.38</v>
      </c>
      <c r="AC386" s="24"/>
      <c r="AD386" s="24"/>
      <c r="AE386" s="24">
        <f t="shared" si="118"/>
        <v>1.38</v>
      </c>
      <c r="AF386" s="25">
        <v>1</v>
      </c>
      <c r="AG386" s="25">
        <v>23</v>
      </c>
      <c r="AH386" s="25">
        <v>0</v>
      </c>
      <c r="AI386" s="24">
        <f t="shared" si="133"/>
        <v>8.6956521739130405E-2</v>
      </c>
      <c r="AJ386" s="24">
        <v>0</v>
      </c>
      <c r="AK386" s="24"/>
      <c r="AL386" s="24">
        <f t="shared" si="119"/>
        <v>0</v>
      </c>
      <c r="AM386" s="24">
        <f t="shared" si="120"/>
        <v>0</v>
      </c>
      <c r="AN386" s="24"/>
      <c r="AO386" s="24"/>
      <c r="AP386" s="24">
        <f t="shared" si="121"/>
        <v>0</v>
      </c>
      <c r="AQ386" s="24"/>
      <c r="AR386" s="24"/>
      <c r="AS386" s="22">
        <f t="shared" si="122"/>
        <v>8.6956521739130405E-2</v>
      </c>
      <c r="AT386" s="28"/>
      <c r="AU386" s="24"/>
      <c r="AV386" s="25"/>
      <c r="AW386" s="24"/>
      <c r="AX386" s="24">
        <f t="shared" si="123"/>
        <v>0</v>
      </c>
      <c r="AY386" s="25"/>
      <c r="AZ386" s="24"/>
      <c r="BA386" s="24"/>
      <c r="BB386" s="24"/>
      <c r="BC386" s="24">
        <f t="shared" si="124"/>
        <v>0</v>
      </c>
      <c r="BD386" s="24"/>
      <c r="BE386" s="24"/>
      <c r="BF386" s="24"/>
      <c r="BG386" s="24"/>
      <c r="BH386" s="24">
        <f t="shared" si="125"/>
        <v>0</v>
      </c>
      <c r="BI386" s="38"/>
      <c r="BJ386" s="38"/>
      <c r="BK386" s="38"/>
      <c r="BL386" s="26"/>
      <c r="BM386" s="24"/>
      <c r="BN386" s="24" t="s">
        <v>1226</v>
      </c>
      <c r="BO386" s="24">
        <v>0.1</v>
      </c>
      <c r="BP386" s="24">
        <f t="shared" si="126"/>
        <v>0.1</v>
      </c>
      <c r="BQ386" s="24">
        <f t="shared" si="127"/>
        <v>0.1</v>
      </c>
      <c r="BR386" s="24">
        <f t="shared" si="128"/>
        <v>46.790396521739098</v>
      </c>
      <c r="BS386" s="24">
        <f t="shared" si="131"/>
        <v>112</v>
      </c>
      <c r="BT386" s="38">
        <f t="shared" si="132"/>
        <v>112</v>
      </c>
      <c r="BU386" s="24">
        <f t="shared" si="130"/>
        <v>424</v>
      </c>
    </row>
    <row r="387" spans="1:73" ht="14">
      <c r="A387" s="79" t="s">
        <v>1333</v>
      </c>
      <c r="B387" s="187" t="s">
        <v>1334</v>
      </c>
      <c r="C387" s="188" t="s">
        <v>1335</v>
      </c>
      <c r="D387" s="189">
        <v>5.5030000000000001</v>
      </c>
      <c r="E387" s="105" t="s">
        <v>88</v>
      </c>
      <c r="F387" s="105">
        <v>1</v>
      </c>
      <c r="G387" s="105"/>
      <c r="H387" s="105"/>
      <c r="I387" s="105"/>
      <c r="J387" s="105"/>
      <c r="K387" s="105"/>
      <c r="L387" s="105"/>
      <c r="M387" s="105"/>
      <c r="N387" s="105"/>
      <c r="O387" s="105">
        <f t="shared" si="129"/>
        <v>1</v>
      </c>
      <c r="P387" s="24">
        <f t="shared" si="115"/>
        <v>6.5030000000000001</v>
      </c>
      <c r="Q387" s="204" t="s">
        <v>91</v>
      </c>
      <c r="R387" s="105">
        <v>3.2904800000000001</v>
      </c>
      <c r="S387" s="205">
        <f t="shared" si="116"/>
        <v>49.74288</v>
      </c>
      <c r="T387" s="206">
        <v>73</v>
      </c>
      <c r="U387" s="105">
        <v>3.65</v>
      </c>
      <c r="V387" s="105"/>
      <c r="W387" s="105"/>
      <c r="X387" s="93">
        <f t="shared" si="117"/>
        <v>3.65</v>
      </c>
      <c r="Y387" s="105"/>
      <c r="Z387" s="105"/>
      <c r="AA387" s="215">
        <v>3.85</v>
      </c>
      <c r="AB387" s="22">
        <f t="shared" ref="AB387:AB443" si="135">2*(AA387*10+50)/100</f>
        <v>1.77</v>
      </c>
      <c r="AC387" s="105"/>
      <c r="AD387" s="105"/>
      <c r="AE387" s="93">
        <f t="shared" si="118"/>
        <v>1.77</v>
      </c>
      <c r="AF387" s="215">
        <v>2</v>
      </c>
      <c r="AG387" s="215">
        <v>23</v>
      </c>
      <c r="AH387" s="215">
        <v>0</v>
      </c>
      <c r="AI387" s="105">
        <v>0.17391304299999999</v>
      </c>
      <c r="AJ387" s="93">
        <v>0</v>
      </c>
      <c r="AK387" s="93"/>
      <c r="AL387" s="93">
        <f t="shared" si="119"/>
        <v>0</v>
      </c>
      <c r="AM387" s="93">
        <f t="shared" si="120"/>
        <v>0</v>
      </c>
      <c r="AN387" s="105"/>
      <c r="AO387" s="105"/>
      <c r="AP387" s="93">
        <f t="shared" si="121"/>
        <v>0</v>
      </c>
      <c r="AQ387" s="106" t="s">
        <v>206</v>
      </c>
      <c r="AR387" s="106">
        <v>0.3</v>
      </c>
      <c r="AS387" s="22">
        <f t="shared" si="122"/>
        <v>0.47391304299999998</v>
      </c>
      <c r="AT387" s="220"/>
      <c r="AU387" s="105"/>
      <c r="AV387" s="215" t="s">
        <v>708</v>
      </c>
      <c r="AW387" s="105">
        <v>0.4</v>
      </c>
      <c r="AX387" s="93">
        <f t="shared" si="123"/>
        <v>0.4</v>
      </c>
      <c r="AY387" s="215"/>
      <c r="AZ387" s="105"/>
      <c r="BA387" s="105"/>
      <c r="BB387" s="105"/>
      <c r="BC387" s="93">
        <f t="shared" si="124"/>
        <v>0.4</v>
      </c>
      <c r="BD387" s="105"/>
      <c r="BE387" s="105"/>
      <c r="BF387" s="105"/>
      <c r="BG387" s="105"/>
      <c r="BH387" s="93">
        <f t="shared" si="125"/>
        <v>0</v>
      </c>
      <c r="BI387" s="106"/>
      <c r="BJ387" s="106"/>
      <c r="BK387" s="106"/>
      <c r="BL387" s="227"/>
      <c r="BM387" s="105"/>
      <c r="BN387" s="105"/>
      <c r="BO387" s="105"/>
      <c r="BP387" s="93">
        <f t="shared" si="126"/>
        <v>0</v>
      </c>
      <c r="BQ387" s="93">
        <f t="shared" si="127"/>
        <v>0.4</v>
      </c>
      <c r="BR387" s="93">
        <f t="shared" si="128"/>
        <v>62.539793043000003</v>
      </c>
      <c r="BS387" s="105">
        <f t="shared" si="131"/>
        <v>31</v>
      </c>
      <c r="BT387" s="95">
        <f t="shared" si="132"/>
        <v>44</v>
      </c>
      <c r="BU387" s="105">
        <f t="shared" si="130"/>
        <v>159</v>
      </c>
    </row>
    <row r="388" spans="1:73" ht="14">
      <c r="A388" s="190" t="s">
        <v>1333</v>
      </c>
      <c r="B388" s="191" t="s">
        <v>1336</v>
      </c>
      <c r="C388" s="192" t="s">
        <v>1337</v>
      </c>
      <c r="D388" s="193">
        <v>5.2489999999999997</v>
      </c>
      <c r="E388" s="105" t="s">
        <v>88</v>
      </c>
      <c r="F388" s="105">
        <v>1</v>
      </c>
      <c r="G388" s="201"/>
      <c r="H388" s="201"/>
      <c r="I388" s="201"/>
      <c r="J388" s="201"/>
      <c r="K388" s="201"/>
      <c r="L388" s="201"/>
      <c r="M388" s="201"/>
      <c r="N388" s="201"/>
      <c r="O388" s="201">
        <f t="shared" si="129"/>
        <v>1</v>
      </c>
      <c r="P388" s="24">
        <f t="shared" si="115"/>
        <v>6.2489999999999997</v>
      </c>
      <c r="Q388" s="206" t="s">
        <v>91</v>
      </c>
      <c r="R388" s="201">
        <v>1.2264200000000001</v>
      </c>
      <c r="S388" s="207">
        <f t="shared" si="116"/>
        <v>37.358519999999999</v>
      </c>
      <c r="T388" s="206">
        <v>68</v>
      </c>
      <c r="U388" s="201">
        <v>3.4</v>
      </c>
      <c r="V388" s="201"/>
      <c r="W388" s="201"/>
      <c r="X388" s="93">
        <f t="shared" si="117"/>
        <v>3.4</v>
      </c>
      <c r="Y388" s="201"/>
      <c r="Z388" s="201"/>
      <c r="AA388" s="216">
        <v>2.85</v>
      </c>
      <c r="AB388" s="22">
        <f t="shared" si="135"/>
        <v>1.57</v>
      </c>
      <c r="AC388" s="201"/>
      <c r="AD388" s="201"/>
      <c r="AE388" s="93">
        <f t="shared" si="118"/>
        <v>1.57</v>
      </c>
      <c r="AF388" s="216">
        <v>2</v>
      </c>
      <c r="AG388" s="216">
        <v>23</v>
      </c>
      <c r="AH388" s="216">
        <v>0</v>
      </c>
      <c r="AI388" s="201">
        <v>0.17391304299999999</v>
      </c>
      <c r="AJ388" s="93">
        <v>0</v>
      </c>
      <c r="AK388" s="93"/>
      <c r="AL388" s="93">
        <f t="shared" si="119"/>
        <v>0</v>
      </c>
      <c r="AM388" s="93">
        <f t="shared" si="120"/>
        <v>0</v>
      </c>
      <c r="AN388" s="201"/>
      <c r="AO388" s="201"/>
      <c r="AP388" s="93">
        <f t="shared" si="121"/>
        <v>0</v>
      </c>
      <c r="AQ388" s="201"/>
      <c r="AR388" s="201"/>
      <c r="AS388" s="22">
        <f t="shared" si="122"/>
        <v>0.17391304299999999</v>
      </c>
      <c r="AT388" s="221"/>
      <c r="AU388" s="201"/>
      <c r="AV388" s="216"/>
      <c r="AW388" s="201"/>
      <c r="AX388" s="93">
        <f t="shared" si="123"/>
        <v>0</v>
      </c>
      <c r="AY388" s="216"/>
      <c r="AZ388" s="201"/>
      <c r="BA388" s="201"/>
      <c r="BB388" s="201"/>
      <c r="BC388" s="93">
        <f t="shared" si="124"/>
        <v>0</v>
      </c>
      <c r="BD388" s="201"/>
      <c r="BE388" s="201"/>
      <c r="BF388" s="201"/>
      <c r="BG388" s="201"/>
      <c r="BH388" s="93">
        <f t="shared" si="125"/>
        <v>0</v>
      </c>
      <c r="BI388" s="202"/>
      <c r="BJ388" s="202"/>
      <c r="BK388" s="202"/>
      <c r="BL388" s="228"/>
      <c r="BM388" s="201"/>
      <c r="BN388" s="201"/>
      <c r="BO388" s="201"/>
      <c r="BP388" s="93">
        <f t="shared" si="126"/>
        <v>0</v>
      </c>
      <c r="BQ388" s="93">
        <f t="shared" si="127"/>
        <v>0</v>
      </c>
      <c r="BR388" s="93">
        <f t="shared" si="128"/>
        <v>48.751433042999999</v>
      </c>
      <c r="BS388" s="105">
        <f t="shared" si="131"/>
        <v>110</v>
      </c>
      <c r="BT388" s="95">
        <f t="shared" si="132"/>
        <v>110</v>
      </c>
      <c r="BU388" s="201">
        <f t="shared" si="130"/>
        <v>418</v>
      </c>
    </row>
    <row r="389" spans="1:73" ht="14">
      <c r="A389" s="190" t="s">
        <v>1333</v>
      </c>
      <c r="B389" s="191" t="s">
        <v>1338</v>
      </c>
      <c r="C389" s="192" t="s">
        <v>1339</v>
      </c>
      <c r="D389" s="193">
        <v>5.6070000000000002</v>
      </c>
      <c r="E389" s="105" t="s">
        <v>88</v>
      </c>
      <c r="F389" s="105">
        <v>1</v>
      </c>
      <c r="G389" s="201"/>
      <c r="H389" s="201"/>
      <c r="I389" s="201"/>
      <c r="J389" s="201"/>
      <c r="K389" s="201"/>
      <c r="L389" s="201"/>
      <c r="M389" s="201"/>
      <c r="N389" s="201"/>
      <c r="O389" s="201">
        <f t="shared" si="129"/>
        <v>1</v>
      </c>
      <c r="P389" s="24">
        <f t="shared" ref="P389:P443" si="136">O389+D389</f>
        <v>6.6070000000000002</v>
      </c>
      <c r="Q389" s="206" t="s">
        <v>91</v>
      </c>
      <c r="R389" s="201">
        <v>2.7949199999999998</v>
      </c>
      <c r="S389" s="207">
        <f t="shared" ref="S389:S443" si="137">(R389*10+50)*0.6</f>
        <v>46.76952</v>
      </c>
      <c r="T389" s="206">
        <v>66</v>
      </c>
      <c r="U389" s="201">
        <v>3.3</v>
      </c>
      <c r="V389" s="201"/>
      <c r="W389" s="201"/>
      <c r="X389" s="93">
        <f t="shared" ref="X389:X443" si="138">W389+U389</f>
        <v>3.3</v>
      </c>
      <c r="Y389" s="201"/>
      <c r="Z389" s="201"/>
      <c r="AA389" s="216">
        <v>0</v>
      </c>
      <c r="AB389" s="22">
        <f t="shared" si="135"/>
        <v>1</v>
      </c>
      <c r="AC389" s="201"/>
      <c r="AD389" s="201"/>
      <c r="AE389" s="93">
        <f t="shared" ref="AE389:AE443" si="139">AD389+AB389+Z389</f>
        <v>1</v>
      </c>
      <c r="AF389" s="216">
        <v>14</v>
      </c>
      <c r="AG389" s="216">
        <v>22</v>
      </c>
      <c r="AH389" s="216">
        <v>0</v>
      </c>
      <c r="AI389" s="201">
        <v>1.2727272730000001</v>
      </c>
      <c r="AJ389" s="93">
        <v>0</v>
      </c>
      <c r="AK389" s="93"/>
      <c r="AL389" s="93">
        <f t="shared" ref="AL389:AL443" si="140">AK389+AJ389</f>
        <v>0</v>
      </c>
      <c r="AM389" s="93">
        <f t="shared" ref="AM389:AM443" si="141">IF(AL389*0.02&gt;=2,2,IF(AL389*0.02&lt;=2,AL389*0.02))</f>
        <v>0</v>
      </c>
      <c r="AN389" s="201"/>
      <c r="AO389" s="201"/>
      <c r="AP389" s="93">
        <f t="shared" ref="AP389:AP443" si="142">AO389+AM389</f>
        <v>0</v>
      </c>
      <c r="AQ389" s="201"/>
      <c r="AR389" s="201"/>
      <c r="AS389" s="22">
        <f t="shared" ref="AS389:AS443" si="143">IF((AR389+AP389+AI389)&gt;=5,5,IF((AR389+AP389+AI389)&lt;=5,(AR389+AP389+AI389)))</f>
        <v>1.2727272730000001</v>
      </c>
      <c r="AT389" s="221"/>
      <c r="AU389" s="201"/>
      <c r="AV389" s="216"/>
      <c r="AW389" s="201"/>
      <c r="AX389" s="93">
        <f t="shared" ref="AX389:AX443" si="144">AW389+AU389</f>
        <v>0</v>
      </c>
      <c r="AY389" s="216"/>
      <c r="AZ389" s="201"/>
      <c r="BA389" s="201"/>
      <c r="BB389" s="201"/>
      <c r="BC389" s="93">
        <f t="shared" ref="BC389:BC443" si="145">BB389+AZ389+AX389</f>
        <v>0</v>
      </c>
      <c r="BD389" s="201"/>
      <c r="BE389" s="201"/>
      <c r="BF389" s="201"/>
      <c r="BG389" s="201"/>
      <c r="BH389" s="93">
        <f t="shared" ref="BH389:BH443" si="146">BG389+BE389</f>
        <v>0</v>
      </c>
      <c r="BI389" s="202"/>
      <c r="BJ389" s="202"/>
      <c r="BK389" s="202"/>
      <c r="BL389" s="228"/>
      <c r="BM389" s="201"/>
      <c r="BN389" s="201"/>
      <c r="BO389" s="201"/>
      <c r="BP389" s="93">
        <f t="shared" ref="BP389:BP443" si="147">BO389+BM389+BK389</f>
        <v>0</v>
      </c>
      <c r="BQ389" s="93">
        <f t="shared" ref="BQ389:BQ443" si="148">IF((BP389+BH389+BC389)&gt;=12,12,IF((BP389+BH389+BC389)&lt;=12,(BP389+BH389+BC389)))</f>
        <v>0</v>
      </c>
      <c r="BR389" s="93">
        <f t="shared" ref="BR389:BR443" si="149">BQ389+AS389+AE389+X389+S389+P389</f>
        <v>58.949247272999997</v>
      </c>
      <c r="BS389" s="105">
        <f t="shared" si="131"/>
        <v>56</v>
      </c>
      <c r="BT389" s="95">
        <f t="shared" si="132"/>
        <v>64</v>
      </c>
      <c r="BU389" s="201">
        <f t="shared" si="130"/>
        <v>246</v>
      </c>
    </row>
    <row r="390" spans="1:73" ht="14">
      <c r="A390" s="190" t="s">
        <v>1333</v>
      </c>
      <c r="B390" s="191" t="s">
        <v>1340</v>
      </c>
      <c r="C390" s="192" t="s">
        <v>1341</v>
      </c>
      <c r="D390" s="193">
        <v>5.6150000000000002</v>
      </c>
      <c r="E390" s="105" t="s">
        <v>88</v>
      </c>
      <c r="F390" s="105">
        <v>1</v>
      </c>
      <c r="G390" s="201"/>
      <c r="H390" s="201"/>
      <c r="I390" s="201"/>
      <c r="J390" s="201"/>
      <c r="K390" s="201"/>
      <c r="L390" s="201"/>
      <c r="M390" s="201"/>
      <c r="N390" s="201"/>
      <c r="O390" s="201">
        <f t="shared" ref="O390:O443" si="150">L390+J390+H390+F390</f>
        <v>1</v>
      </c>
      <c r="P390" s="24">
        <f t="shared" si="136"/>
        <v>6.6150000000000002</v>
      </c>
      <c r="Q390" s="206" t="s">
        <v>91</v>
      </c>
      <c r="R390" s="201">
        <v>2.9377399999999998</v>
      </c>
      <c r="S390" s="207">
        <f t="shared" si="137"/>
        <v>47.626440000000002</v>
      </c>
      <c r="T390" s="206">
        <v>80.5</v>
      </c>
      <c r="U390" s="201">
        <v>4.0250000000000004</v>
      </c>
      <c r="V390" s="201"/>
      <c r="W390" s="201"/>
      <c r="X390" s="93">
        <f t="shared" si="138"/>
        <v>4.0250000000000004</v>
      </c>
      <c r="Y390" s="201"/>
      <c r="Z390" s="201"/>
      <c r="AA390" s="216">
        <v>3.4329999999999998</v>
      </c>
      <c r="AB390" s="22">
        <f t="shared" si="135"/>
        <v>1.6866000000000001</v>
      </c>
      <c r="AC390" s="201"/>
      <c r="AD390" s="201"/>
      <c r="AE390" s="93">
        <f t="shared" si="139"/>
        <v>1.6866000000000001</v>
      </c>
      <c r="AF390" s="216">
        <v>0</v>
      </c>
      <c r="AG390" s="216">
        <v>23</v>
      </c>
      <c r="AH390" s="216">
        <v>0</v>
      </c>
      <c r="AI390" s="201">
        <v>0</v>
      </c>
      <c r="AJ390" s="93">
        <v>0</v>
      </c>
      <c r="AK390" s="201">
        <v>6</v>
      </c>
      <c r="AL390" s="93">
        <f t="shared" si="140"/>
        <v>6</v>
      </c>
      <c r="AM390" s="93">
        <f t="shared" si="141"/>
        <v>0.12</v>
      </c>
      <c r="AN390" s="201"/>
      <c r="AO390" s="201"/>
      <c r="AP390" s="93">
        <f t="shared" si="142"/>
        <v>0.12</v>
      </c>
      <c r="AQ390" s="201"/>
      <c r="AR390" s="201"/>
      <c r="AS390" s="22">
        <f t="shared" si="143"/>
        <v>0.12</v>
      </c>
      <c r="AT390" s="221"/>
      <c r="AU390" s="201"/>
      <c r="AV390" s="216" t="s">
        <v>310</v>
      </c>
      <c r="AW390" s="201">
        <v>0.6</v>
      </c>
      <c r="AX390" s="93">
        <f t="shared" si="144"/>
        <v>0.6</v>
      </c>
      <c r="AY390" s="216"/>
      <c r="AZ390" s="201"/>
      <c r="BA390" s="201"/>
      <c r="BB390" s="201"/>
      <c r="BC390" s="93">
        <f t="shared" si="145"/>
        <v>0.6</v>
      </c>
      <c r="BD390" s="201"/>
      <c r="BE390" s="201"/>
      <c r="BF390" s="201"/>
      <c r="BG390" s="201"/>
      <c r="BH390" s="93">
        <f t="shared" si="146"/>
        <v>0</v>
      </c>
      <c r="BI390" s="202" t="s">
        <v>148</v>
      </c>
      <c r="BJ390" s="202" t="s">
        <v>148</v>
      </c>
      <c r="BK390" s="202">
        <v>1</v>
      </c>
      <c r="BL390" s="228"/>
      <c r="BM390" s="201"/>
      <c r="BN390" s="201"/>
      <c r="BO390" s="201"/>
      <c r="BP390" s="93">
        <f t="shared" si="147"/>
        <v>1</v>
      </c>
      <c r="BQ390" s="93">
        <f t="shared" si="148"/>
        <v>1.6</v>
      </c>
      <c r="BR390" s="93">
        <f t="shared" si="149"/>
        <v>61.67304</v>
      </c>
      <c r="BS390" s="105">
        <f t="shared" si="131"/>
        <v>47</v>
      </c>
      <c r="BT390" s="95">
        <f t="shared" si="132"/>
        <v>51</v>
      </c>
      <c r="BU390" s="201">
        <f t="shared" ref="BU390:BU443" si="151">RANK(BR390,BR$6:BR$443)</f>
        <v>180</v>
      </c>
    </row>
    <row r="391" spans="1:73" ht="14">
      <c r="A391" s="190" t="s">
        <v>1333</v>
      </c>
      <c r="B391" s="191" t="s">
        <v>1342</v>
      </c>
      <c r="C391" s="192" t="s">
        <v>1343</v>
      </c>
      <c r="D391" s="193">
        <v>5.4580000000000002</v>
      </c>
      <c r="E391" s="105" t="s">
        <v>88</v>
      </c>
      <c r="F391" s="105">
        <v>1</v>
      </c>
      <c r="G391" s="201"/>
      <c r="H391" s="201"/>
      <c r="I391" s="201"/>
      <c r="J391" s="201"/>
      <c r="K391" s="201"/>
      <c r="L391" s="201"/>
      <c r="M391" s="201"/>
      <c r="N391" s="201"/>
      <c r="O391" s="201">
        <f t="shared" si="150"/>
        <v>1</v>
      </c>
      <c r="P391" s="24">
        <f t="shared" si="136"/>
        <v>6.4580000000000002</v>
      </c>
      <c r="Q391" s="206" t="s">
        <v>91</v>
      </c>
      <c r="R391" s="201">
        <v>1.9105300000000001</v>
      </c>
      <c r="S391" s="207">
        <f t="shared" si="137"/>
        <v>41.463180000000001</v>
      </c>
      <c r="T391" s="206">
        <v>75</v>
      </c>
      <c r="U391" s="201">
        <v>3.75</v>
      </c>
      <c r="V391" s="201"/>
      <c r="W391" s="201"/>
      <c r="X391" s="93">
        <f t="shared" si="138"/>
        <v>3.75</v>
      </c>
      <c r="Y391" s="201"/>
      <c r="Z391" s="201"/>
      <c r="AA391" s="216">
        <v>3.1</v>
      </c>
      <c r="AB391" s="22">
        <f t="shared" si="135"/>
        <v>1.62</v>
      </c>
      <c r="AC391" s="201"/>
      <c r="AD391" s="201"/>
      <c r="AE391" s="93">
        <f t="shared" si="139"/>
        <v>1.62</v>
      </c>
      <c r="AF391" s="216">
        <v>11</v>
      </c>
      <c r="AG391" s="216">
        <v>22</v>
      </c>
      <c r="AH391" s="216">
        <v>0</v>
      </c>
      <c r="AI391" s="201">
        <v>1</v>
      </c>
      <c r="AJ391" s="93">
        <v>0</v>
      </c>
      <c r="AK391" s="93"/>
      <c r="AL391" s="93">
        <f t="shared" si="140"/>
        <v>0</v>
      </c>
      <c r="AM391" s="93">
        <f t="shared" si="141"/>
        <v>0</v>
      </c>
      <c r="AN391" s="201"/>
      <c r="AO391" s="201"/>
      <c r="AP391" s="93">
        <f t="shared" si="142"/>
        <v>0</v>
      </c>
      <c r="AQ391" s="201"/>
      <c r="AR391" s="201"/>
      <c r="AS391" s="22">
        <f t="shared" si="143"/>
        <v>1</v>
      </c>
      <c r="AT391" s="221"/>
      <c r="AU391" s="201"/>
      <c r="AV391" s="216"/>
      <c r="AW391" s="201"/>
      <c r="AX391" s="93">
        <f t="shared" si="144"/>
        <v>0</v>
      </c>
      <c r="AY391" s="216"/>
      <c r="AZ391" s="201"/>
      <c r="BA391" s="201"/>
      <c r="BB391" s="201"/>
      <c r="BC391" s="93">
        <f t="shared" si="145"/>
        <v>0</v>
      </c>
      <c r="BD391" s="201"/>
      <c r="BE391" s="201"/>
      <c r="BF391" s="201"/>
      <c r="BG391" s="201"/>
      <c r="BH391" s="93">
        <f t="shared" si="146"/>
        <v>0</v>
      </c>
      <c r="BI391" s="202"/>
      <c r="BJ391" s="202"/>
      <c r="BK391" s="202"/>
      <c r="BL391" s="228"/>
      <c r="BM391" s="201"/>
      <c r="BN391" s="201"/>
      <c r="BO391" s="201"/>
      <c r="BP391" s="93">
        <f t="shared" si="147"/>
        <v>0</v>
      </c>
      <c r="BQ391" s="93">
        <f t="shared" si="148"/>
        <v>0</v>
      </c>
      <c r="BR391" s="93">
        <f t="shared" si="149"/>
        <v>54.291179999999997</v>
      </c>
      <c r="BS391" s="105">
        <f t="shared" si="131"/>
        <v>97</v>
      </c>
      <c r="BT391" s="95">
        <f t="shared" si="132"/>
        <v>97</v>
      </c>
      <c r="BU391" s="201">
        <f t="shared" si="151"/>
        <v>367</v>
      </c>
    </row>
    <row r="392" spans="1:73" ht="14">
      <c r="A392" s="190" t="s">
        <v>1333</v>
      </c>
      <c r="B392" s="191" t="s">
        <v>1344</v>
      </c>
      <c r="C392" s="192" t="s">
        <v>1345</v>
      </c>
      <c r="D392" s="193">
        <v>5.391</v>
      </c>
      <c r="E392" s="105" t="s">
        <v>88</v>
      </c>
      <c r="F392" s="105">
        <v>1</v>
      </c>
      <c r="G392" s="201"/>
      <c r="H392" s="201"/>
      <c r="I392" s="202" t="s">
        <v>140</v>
      </c>
      <c r="J392" s="201">
        <v>0.2</v>
      </c>
      <c r="K392" s="201"/>
      <c r="L392" s="201"/>
      <c r="M392" s="201"/>
      <c r="N392" s="201"/>
      <c r="O392" s="201">
        <f t="shared" si="150"/>
        <v>1.2</v>
      </c>
      <c r="P392" s="24">
        <f t="shared" si="136"/>
        <v>6.5910000000000002</v>
      </c>
      <c r="Q392" s="206" t="s">
        <v>91</v>
      </c>
      <c r="R392" s="201">
        <v>2.9170199999999999</v>
      </c>
      <c r="S392" s="207">
        <f t="shared" si="137"/>
        <v>47.502119999999998</v>
      </c>
      <c r="T392" s="206">
        <v>75.5</v>
      </c>
      <c r="U392" s="201">
        <v>3.7749999999999999</v>
      </c>
      <c r="V392" s="201"/>
      <c r="W392" s="201"/>
      <c r="X392" s="93">
        <f t="shared" si="138"/>
        <v>3.7749999999999999</v>
      </c>
      <c r="Y392" s="201"/>
      <c r="Z392" s="201"/>
      <c r="AA392" s="216">
        <v>4.5</v>
      </c>
      <c r="AB392" s="22">
        <f t="shared" si="135"/>
        <v>1.9</v>
      </c>
      <c r="AC392" s="201"/>
      <c r="AD392" s="201"/>
      <c r="AE392" s="93">
        <f t="shared" si="139"/>
        <v>1.9</v>
      </c>
      <c r="AF392" s="216">
        <v>4</v>
      </c>
      <c r="AG392" s="216">
        <v>23</v>
      </c>
      <c r="AH392" s="216">
        <v>0</v>
      </c>
      <c r="AI392" s="201">
        <v>0.34782608700000001</v>
      </c>
      <c r="AJ392" s="93">
        <v>0</v>
      </c>
      <c r="AK392" s="201">
        <v>164</v>
      </c>
      <c r="AL392" s="93">
        <f t="shared" si="140"/>
        <v>164</v>
      </c>
      <c r="AM392" s="93">
        <f t="shared" si="141"/>
        <v>2</v>
      </c>
      <c r="AN392" s="201" t="s">
        <v>1346</v>
      </c>
      <c r="AO392" s="201">
        <v>1</v>
      </c>
      <c r="AP392" s="93">
        <f t="shared" si="142"/>
        <v>3</v>
      </c>
      <c r="AQ392" s="201"/>
      <c r="AR392" s="201"/>
      <c r="AS392" s="22">
        <f t="shared" si="143"/>
        <v>3.3478260870000001</v>
      </c>
      <c r="AT392" s="221"/>
      <c r="AU392" s="201"/>
      <c r="AV392" s="216"/>
      <c r="AW392" s="201"/>
      <c r="AX392" s="93">
        <f t="shared" si="144"/>
        <v>0</v>
      </c>
      <c r="AY392" s="216" t="s">
        <v>1347</v>
      </c>
      <c r="AZ392" s="201"/>
      <c r="BA392" s="201"/>
      <c r="BB392" s="201"/>
      <c r="BC392" s="93">
        <f t="shared" si="145"/>
        <v>0</v>
      </c>
      <c r="BD392" s="201"/>
      <c r="BE392" s="201"/>
      <c r="BF392" s="201"/>
      <c r="BG392" s="201"/>
      <c r="BH392" s="93">
        <f t="shared" si="146"/>
        <v>0</v>
      </c>
      <c r="BI392" s="202"/>
      <c r="BJ392" s="202"/>
      <c r="BK392" s="202"/>
      <c r="BL392" s="228"/>
      <c r="BM392" s="201"/>
      <c r="BN392" s="201"/>
      <c r="BO392" s="201"/>
      <c r="BP392" s="93">
        <f t="shared" si="147"/>
        <v>0</v>
      </c>
      <c r="BQ392" s="93">
        <f t="shared" si="148"/>
        <v>0</v>
      </c>
      <c r="BR392" s="93">
        <f t="shared" si="149"/>
        <v>63.115946086999998</v>
      </c>
      <c r="BS392" s="105">
        <f t="shared" ref="BS392:BS443" si="152">RANK(R392,R$328:R$443)</f>
        <v>49</v>
      </c>
      <c r="BT392" s="95">
        <f t="shared" ref="BT392:BT443" si="153">RANK(BR392,BR$328:BR$443)</f>
        <v>43</v>
      </c>
      <c r="BU392" s="201">
        <f t="shared" si="151"/>
        <v>151</v>
      </c>
    </row>
    <row r="393" spans="1:73" ht="14">
      <c r="A393" s="190" t="s">
        <v>1333</v>
      </c>
      <c r="B393" s="191" t="s">
        <v>1348</v>
      </c>
      <c r="C393" s="192" t="s">
        <v>1349</v>
      </c>
      <c r="D393" s="193">
        <v>5.641</v>
      </c>
      <c r="E393" s="105" t="s">
        <v>88</v>
      </c>
      <c r="F393" s="105">
        <v>1</v>
      </c>
      <c r="G393" s="201"/>
      <c r="H393" s="201"/>
      <c r="I393" s="202" t="s">
        <v>1350</v>
      </c>
      <c r="J393" s="201">
        <v>0.2</v>
      </c>
      <c r="K393" s="201"/>
      <c r="L393" s="201"/>
      <c r="M393" s="201"/>
      <c r="N393" s="201"/>
      <c r="O393" s="201">
        <f t="shared" si="150"/>
        <v>1.2</v>
      </c>
      <c r="P393" s="24">
        <f t="shared" si="136"/>
        <v>6.8410000000000002</v>
      </c>
      <c r="Q393" s="206" t="s">
        <v>91</v>
      </c>
      <c r="R393" s="201">
        <v>3.3033899999999998</v>
      </c>
      <c r="S393" s="207">
        <f t="shared" si="137"/>
        <v>49.820340000000002</v>
      </c>
      <c r="T393" s="206">
        <v>68</v>
      </c>
      <c r="U393" s="201">
        <v>3.4</v>
      </c>
      <c r="V393" s="201"/>
      <c r="W393" s="201"/>
      <c r="X393" s="93">
        <f t="shared" si="138"/>
        <v>3.4</v>
      </c>
      <c r="Y393" s="201"/>
      <c r="Z393" s="201"/>
      <c r="AA393" s="216">
        <v>4.5</v>
      </c>
      <c r="AB393" s="22">
        <f t="shared" si="135"/>
        <v>1.9</v>
      </c>
      <c r="AC393" s="201"/>
      <c r="AD393" s="201"/>
      <c r="AE393" s="93">
        <f t="shared" si="139"/>
        <v>1.9</v>
      </c>
      <c r="AF393" s="216">
        <v>14</v>
      </c>
      <c r="AG393" s="216">
        <v>22</v>
      </c>
      <c r="AH393" s="216">
        <v>0</v>
      </c>
      <c r="AI393" s="201">
        <v>1.2727272730000001</v>
      </c>
      <c r="AJ393" s="93">
        <v>0</v>
      </c>
      <c r="AK393" s="201">
        <v>86.5</v>
      </c>
      <c r="AL393" s="93">
        <f t="shared" si="140"/>
        <v>86.5</v>
      </c>
      <c r="AM393" s="93">
        <f t="shared" si="141"/>
        <v>1.73</v>
      </c>
      <c r="AN393" s="201" t="s">
        <v>205</v>
      </c>
      <c r="AO393" s="201">
        <v>0.25</v>
      </c>
      <c r="AP393" s="93">
        <f t="shared" si="142"/>
        <v>1.98</v>
      </c>
      <c r="AQ393" s="202" t="s">
        <v>1351</v>
      </c>
      <c r="AR393" s="202">
        <v>0</v>
      </c>
      <c r="AS393" s="22">
        <f t="shared" si="143"/>
        <v>3.2527272730000001</v>
      </c>
      <c r="AT393" s="221" t="s">
        <v>1352</v>
      </c>
      <c r="AU393" s="201">
        <v>6.4</v>
      </c>
      <c r="AV393" s="216"/>
      <c r="AW393" s="201"/>
      <c r="AX393" s="93">
        <f t="shared" si="144"/>
        <v>6.4</v>
      </c>
      <c r="AY393" s="216" t="s">
        <v>527</v>
      </c>
      <c r="AZ393" s="201"/>
      <c r="BA393" s="201" t="s">
        <v>1353</v>
      </c>
      <c r="BB393" s="201">
        <v>3.15</v>
      </c>
      <c r="BC393" s="93">
        <f t="shared" si="145"/>
        <v>9.5500000000000007</v>
      </c>
      <c r="BD393" s="201"/>
      <c r="BE393" s="201"/>
      <c r="BF393" s="201"/>
      <c r="BG393" s="201"/>
      <c r="BH393" s="93">
        <f t="shared" si="146"/>
        <v>0</v>
      </c>
      <c r="BI393" s="202" t="s">
        <v>1354</v>
      </c>
      <c r="BJ393" s="202" t="s">
        <v>1354</v>
      </c>
      <c r="BK393" s="202">
        <v>3</v>
      </c>
      <c r="BL393" s="228"/>
      <c r="BM393" s="201"/>
      <c r="BN393" s="201"/>
      <c r="BO393" s="201"/>
      <c r="BP393" s="93">
        <f t="shared" si="147"/>
        <v>3</v>
      </c>
      <c r="BQ393" s="93">
        <f t="shared" si="148"/>
        <v>12</v>
      </c>
      <c r="BR393" s="93">
        <f t="shared" si="149"/>
        <v>77.214067272999998</v>
      </c>
      <c r="BS393" s="105">
        <f t="shared" si="152"/>
        <v>28</v>
      </c>
      <c r="BT393" s="95">
        <f t="shared" si="153"/>
        <v>7</v>
      </c>
      <c r="BU393" s="201">
        <f t="shared" si="151"/>
        <v>24</v>
      </c>
    </row>
    <row r="394" spans="1:73" ht="14">
      <c r="A394" s="190" t="s">
        <v>1333</v>
      </c>
      <c r="B394" s="191" t="s">
        <v>1355</v>
      </c>
      <c r="C394" s="192" t="s">
        <v>1356</v>
      </c>
      <c r="D394" s="193">
        <v>5.7439999999999998</v>
      </c>
      <c r="E394" s="105" t="s">
        <v>88</v>
      </c>
      <c r="F394" s="105">
        <v>1</v>
      </c>
      <c r="G394" s="201"/>
      <c r="H394" s="201"/>
      <c r="I394" s="201"/>
      <c r="J394" s="201"/>
      <c r="K394" s="201"/>
      <c r="L394" s="201"/>
      <c r="M394" s="201"/>
      <c r="N394" s="201"/>
      <c r="O394" s="201">
        <f t="shared" si="150"/>
        <v>1</v>
      </c>
      <c r="P394" s="24">
        <f t="shared" si="136"/>
        <v>6.7439999999999998</v>
      </c>
      <c r="Q394" s="206" t="s">
        <v>91</v>
      </c>
      <c r="R394" s="201">
        <v>3.3489800000000001</v>
      </c>
      <c r="S394" s="207">
        <f t="shared" si="137"/>
        <v>50.093879999999999</v>
      </c>
      <c r="T394" s="206">
        <v>69.5</v>
      </c>
      <c r="U394" s="201">
        <v>3.4750000000000001</v>
      </c>
      <c r="V394" s="201"/>
      <c r="W394" s="201"/>
      <c r="X394" s="93">
        <f t="shared" si="138"/>
        <v>3.4750000000000001</v>
      </c>
      <c r="Y394" s="201"/>
      <c r="Z394" s="201"/>
      <c r="AA394" s="216">
        <v>4.05</v>
      </c>
      <c r="AB394" s="22">
        <f t="shared" si="135"/>
        <v>1.81</v>
      </c>
      <c r="AC394" s="201"/>
      <c r="AD394" s="201"/>
      <c r="AE394" s="93">
        <f t="shared" si="139"/>
        <v>1.81</v>
      </c>
      <c r="AF394" s="216">
        <v>12</v>
      </c>
      <c r="AG394" s="216">
        <v>23</v>
      </c>
      <c r="AH394" s="216">
        <v>0</v>
      </c>
      <c r="AI394" s="201">
        <v>1.043478261</v>
      </c>
      <c r="AJ394" s="93">
        <v>0</v>
      </c>
      <c r="AK394" s="201">
        <v>50</v>
      </c>
      <c r="AL394" s="93">
        <f t="shared" si="140"/>
        <v>50</v>
      </c>
      <c r="AM394" s="93">
        <f t="shared" si="141"/>
        <v>1</v>
      </c>
      <c r="AN394" s="201" t="s">
        <v>1357</v>
      </c>
      <c r="AO394" s="201">
        <v>0.75</v>
      </c>
      <c r="AP394" s="93">
        <f t="shared" si="142"/>
        <v>1.75</v>
      </c>
      <c r="AQ394" s="201"/>
      <c r="AR394" s="201"/>
      <c r="AS394" s="22">
        <f t="shared" si="143"/>
        <v>2.7934782610000002</v>
      </c>
      <c r="AT394" s="222" t="s">
        <v>1358</v>
      </c>
      <c r="AU394" s="212">
        <v>7.2</v>
      </c>
      <c r="AV394" s="216"/>
      <c r="AW394" s="201"/>
      <c r="AX394" s="93">
        <f t="shared" si="144"/>
        <v>7.2</v>
      </c>
      <c r="AY394" s="216"/>
      <c r="AZ394" s="201"/>
      <c r="BA394" s="212"/>
      <c r="BB394" s="212"/>
      <c r="BC394" s="93">
        <f t="shared" si="145"/>
        <v>7.2</v>
      </c>
      <c r="BD394" s="201"/>
      <c r="BE394" s="201"/>
      <c r="BF394" s="201"/>
      <c r="BG394" s="201"/>
      <c r="BH394" s="93">
        <f t="shared" si="146"/>
        <v>0</v>
      </c>
      <c r="BI394" s="202" t="s">
        <v>1153</v>
      </c>
      <c r="BJ394" s="202" t="s">
        <v>1153</v>
      </c>
      <c r="BK394" s="202">
        <v>2.9</v>
      </c>
      <c r="BL394" s="228" t="s">
        <v>299</v>
      </c>
      <c r="BM394" s="201">
        <v>0.4</v>
      </c>
      <c r="BN394" s="201"/>
      <c r="BO394" s="201"/>
      <c r="BP394" s="93">
        <f t="shared" si="147"/>
        <v>3.3</v>
      </c>
      <c r="BQ394" s="93">
        <f t="shared" si="148"/>
        <v>10.5</v>
      </c>
      <c r="BR394" s="93">
        <f t="shared" si="149"/>
        <v>75.416358260999999</v>
      </c>
      <c r="BS394" s="105">
        <f t="shared" si="152"/>
        <v>23</v>
      </c>
      <c r="BT394" s="95">
        <f t="shared" si="153"/>
        <v>9</v>
      </c>
      <c r="BU394" s="201">
        <f t="shared" si="151"/>
        <v>31</v>
      </c>
    </row>
    <row r="395" spans="1:73" ht="14">
      <c r="A395" s="190" t="s">
        <v>1333</v>
      </c>
      <c r="B395" s="191" t="s">
        <v>1359</v>
      </c>
      <c r="C395" s="192" t="s">
        <v>1360</v>
      </c>
      <c r="D395" s="193">
        <v>5.609</v>
      </c>
      <c r="E395" s="105" t="s">
        <v>88</v>
      </c>
      <c r="F395" s="105">
        <v>1</v>
      </c>
      <c r="G395" s="201"/>
      <c r="H395" s="201"/>
      <c r="I395" s="201" t="s">
        <v>1361</v>
      </c>
      <c r="J395" s="201">
        <v>0.35</v>
      </c>
      <c r="K395" s="201"/>
      <c r="L395" s="201"/>
      <c r="M395" s="201"/>
      <c r="N395" s="201"/>
      <c r="O395" s="201">
        <f t="shared" si="150"/>
        <v>1.35</v>
      </c>
      <c r="P395" s="24">
        <f t="shared" si="136"/>
        <v>6.9589999999999996</v>
      </c>
      <c r="Q395" s="206" t="s">
        <v>91</v>
      </c>
      <c r="R395" s="201">
        <v>3.2084700000000002</v>
      </c>
      <c r="S395" s="207">
        <f t="shared" si="137"/>
        <v>49.250819999999997</v>
      </c>
      <c r="T395" s="206">
        <v>67.5</v>
      </c>
      <c r="U395" s="201">
        <v>3.375</v>
      </c>
      <c r="V395" s="201"/>
      <c r="W395" s="201"/>
      <c r="X395" s="93">
        <f t="shared" si="138"/>
        <v>3.375</v>
      </c>
      <c r="Y395" s="201"/>
      <c r="Z395" s="201"/>
      <c r="AA395" s="216">
        <v>3.85</v>
      </c>
      <c r="AB395" s="22">
        <f t="shared" si="135"/>
        <v>1.77</v>
      </c>
      <c r="AC395" s="201"/>
      <c r="AD395" s="201"/>
      <c r="AE395" s="93">
        <f t="shared" si="139"/>
        <v>1.77</v>
      </c>
      <c r="AF395" s="216">
        <v>2</v>
      </c>
      <c r="AG395" s="216">
        <v>23</v>
      </c>
      <c r="AH395" s="216">
        <v>0</v>
      </c>
      <c r="AI395" s="201">
        <v>0.17391304299999999</v>
      </c>
      <c r="AJ395" s="93">
        <v>0</v>
      </c>
      <c r="AK395" s="201">
        <v>237.5</v>
      </c>
      <c r="AL395" s="93">
        <f t="shared" si="140"/>
        <v>237.5</v>
      </c>
      <c r="AM395" s="93">
        <f t="shared" si="141"/>
        <v>2</v>
      </c>
      <c r="AN395" s="219" t="s">
        <v>1362</v>
      </c>
      <c r="AO395" s="202">
        <v>1.25</v>
      </c>
      <c r="AP395" s="93">
        <f t="shared" si="142"/>
        <v>3.25</v>
      </c>
      <c r="AQ395" s="219" t="s">
        <v>1363</v>
      </c>
      <c r="AR395" s="202">
        <v>0.6</v>
      </c>
      <c r="AS395" s="22">
        <f t="shared" si="143"/>
        <v>4.0239130430000003</v>
      </c>
      <c r="AT395" s="221" t="s">
        <v>1364</v>
      </c>
      <c r="AU395" s="201">
        <v>8.6999999999999993</v>
      </c>
      <c r="AV395" s="216"/>
      <c r="AW395" s="201"/>
      <c r="AX395" s="93">
        <f t="shared" si="144"/>
        <v>8.6999999999999993</v>
      </c>
      <c r="AY395" s="216"/>
      <c r="AZ395" s="201"/>
      <c r="BA395" s="226" t="s">
        <v>1365</v>
      </c>
      <c r="BB395" s="202">
        <v>3.6</v>
      </c>
      <c r="BC395" s="93">
        <f t="shared" si="145"/>
        <v>12.3</v>
      </c>
      <c r="BD395" s="201"/>
      <c r="BE395" s="201"/>
      <c r="BF395" s="201"/>
      <c r="BG395" s="201"/>
      <c r="BH395" s="93">
        <f t="shared" si="146"/>
        <v>0</v>
      </c>
      <c r="BI395" s="202" t="s">
        <v>1366</v>
      </c>
      <c r="BJ395" s="202" t="s">
        <v>1366</v>
      </c>
      <c r="BK395" s="202">
        <v>1.8</v>
      </c>
      <c r="BL395" s="228"/>
      <c r="BM395" s="201"/>
      <c r="BN395" s="201"/>
      <c r="BO395" s="201"/>
      <c r="BP395" s="93">
        <f t="shared" si="147"/>
        <v>1.8</v>
      </c>
      <c r="BQ395" s="93">
        <f t="shared" si="148"/>
        <v>12</v>
      </c>
      <c r="BR395" s="93">
        <f t="shared" si="149"/>
        <v>77.378733042999997</v>
      </c>
      <c r="BS395" s="105">
        <f t="shared" si="152"/>
        <v>35</v>
      </c>
      <c r="BT395" s="95">
        <f t="shared" si="153"/>
        <v>6</v>
      </c>
      <c r="BU395" s="201">
        <f t="shared" si="151"/>
        <v>23</v>
      </c>
    </row>
    <row r="396" spans="1:73" ht="14">
      <c r="A396" s="190" t="s">
        <v>1333</v>
      </c>
      <c r="B396" s="191" t="s">
        <v>1367</v>
      </c>
      <c r="C396" s="192" t="s">
        <v>1368</v>
      </c>
      <c r="D396" s="193">
        <v>5.4139999999999997</v>
      </c>
      <c r="E396" s="105" t="s">
        <v>88</v>
      </c>
      <c r="F396" s="105">
        <v>1</v>
      </c>
      <c r="G396" s="201"/>
      <c r="H396" s="201"/>
      <c r="I396" s="201"/>
      <c r="J396" s="201"/>
      <c r="K396" s="201"/>
      <c r="L396" s="201"/>
      <c r="M396" s="201"/>
      <c r="N396" s="201"/>
      <c r="O396" s="201">
        <f t="shared" si="150"/>
        <v>1</v>
      </c>
      <c r="P396" s="24">
        <f t="shared" si="136"/>
        <v>6.4139999999999997</v>
      </c>
      <c r="Q396" s="206" t="s">
        <v>91</v>
      </c>
      <c r="R396" s="201">
        <v>1.3688499999999999</v>
      </c>
      <c r="S396" s="207">
        <f t="shared" si="137"/>
        <v>38.213099999999997</v>
      </c>
      <c r="T396" s="206">
        <v>74.5</v>
      </c>
      <c r="U396" s="201">
        <v>3.7250000000000001</v>
      </c>
      <c r="V396" s="201"/>
      <c r="W396" s="201"/>
      <c r="X396" s="93">
        <f t="shared" si="138"/>
        <v>3.7250000000000001</v>
      </c>
      <c r="Y396" s="201"/>
      <c r="Z396" s="201"/>
      <c r="AA396" s="216">
        <v>3.9</v>
      </c>
      <c r="AB396" s="22">
        <f t="shared" si="135"/>
        <v>1.78</v>
      </c>
      <c r="AC396" s="201"/>
      <c r="AD396" s="201"/>
      <c r="AE396" s="93">
        <f t="shared" si="139"/>
        <v>1.78</v>
      </c>
      <c r="AF396" s="216">
        <v>1</v>
      </c>
      <c r="AG396" s="216">
        <v>23</v>
      </c>
      <c r="AH396" s="216">
        <v>0</v>
      </c>
      <c r="AI396" s="201">
        <v>8.6956521999999994E-2</v>
      </c>
      <c r="AJ396" s="93">
        <v>0</v>
      </c>
      <c r="AK396" s="93"/>
      <c r="AL396" s="93">
        <f t="shared" si="140"/>
        <v>0</v>
      </c>
      <c r="AM396" s="93">
        <f t="shared" si="141"/>
        <v>0</v>
      </c>
      <c r="AN396" s="201"/>
      <c r="AO396" s="201"/>
      <c r="AP396" s="93">
        <f t="shared" si="142"/>
        <v>0</v>
      </c>
      <c r="AQ396" s="201"/>
      <c r="AR396" s="201"/>
      <c r="AS396" s="22">
        <f t="shared" si="143"/>
        <v>8.6956521999999994E-2</v>
      </c>
      <c r="AT396" s="221"/>
      <c r="AU396" s="201"/>
      <c r="AV396" s="216"/>
      <c r="AW396" s="201"/>
      <c r="AX396" s="93">
        <f t="shared" si="144"/>
        <v>0</v>
      </c>
      <c r="AY396" s="216"/>
      <c r="AZ396" s="201"/>
      <c r="BA396" s="201"/>
      <c r="BB396" s="201"/>
      <c r="BC396" s="93">
        <f t="shared" si="145"/>
        <v>0</v>
      </c>
      <c r="BD396" s="201"/>
      <c r="BE396" s="201"/>
      <c r="BF396" s="201"/>
      <c r="BG396" s="201"/>
      <c r="BH396" s="93">
        <f t="shared" si="146"/>
        <v>0</v>
      </c>
      <c r="BI396" s="202"/>
      <c r="BJ396" s="202"/>
      <c r="BK396" s="202"/>
      <c r="BL396" s="228"/>
      <c r="BM396" s="201"/>
      <c r="BN396" s="201"/>
      <c r="BO396" s="201"/>
      <c r="BP396" s="93">
        <f t="shared" si="147"/>
        <v>0</v>
      </c>
      <c r="BQ396" s="93">
        <f t="shared" si="148"/>
        <v>0</v>
      </c>
      <c r="BR396" s="93">
        <f t="shared" si="149"/>
        <v>50.219056522000002</v>
      </c>
      <c r="BS396" s="105">
        <f t="shared" si="152"/>
        <v>108</v>
      </c>
      <c r="BT396" s="95">
        <f t="shared" si="153"/>
        <v>106</v>
      </c>
      <c r="BU396" s="201">
        <f t="shared" si="151"/>
        <v>407</v>
      </c>
    </row>
    <row r="397" spans="1:73" ht="14">
      <c r="A397" s="190" t="s">
        <v>1333</v>
      </c>
      <c r="B397" s="191" t="s">
        <v>1369</v>
      </c>
      <c r="C397" s="192" t="s">
        <v>1370</v>
      </c>
      <c r="D397" s="193">
        <v>5.3780000000000001</v>
      </c>
      <c r="E397" s="105" t="s">
        <v>88</v>
      </c>
      <c r="F397" s="105">
        <v>1</v>
      </c>
      <c r="G397" s="201"/>
      <c r="H397" s="201"/>
      <c r="I397" s="201"/>
      <c r="J397" s="201"/>
      <c r="K397" s="201"/>
      <c r="L397" s="201"/>
      <c r="M397" s="201"/>
      <c r="N397" s="201"/>
      <c r="O397" s="201">
        <f t="shared" si="150"/>
        <v>1</v>
      </c>
      <c r="P397" s="24">
        <f t="shared" si="136"/>
        <v>6.3780000000000001</v>
      </c>
      <c r="Q397" s="206" t="s">
        <v>91</v>
      </c>
      <c r="R397" s="201">
        <v>1.7338499999999999</v>
      </c>
      <c r="S397" s="207">
        <f t="shared" si="137"/>
        <v>40.403100000000002</v>
      </c>
      <c r="T397" s="206">
        <v>65</v>
      </c>
      <c r="U397" s="201">
        <v>3.25</v>
      </c>
      <c r="V397" s="201"/>
      <c r="W397" s="201"/>
      <c r="X397" s="93">
        <f t="shared" si="138"/>
        <v>3.25</v>
      </c>
      <c r="Y397" s="201"/>
      <c r="Z397" s="201"/>
      <c r="AA397" s="216">
        <v>3.7749999999999999</v>
      </c>
      <c r="AB397" s="22">
        <f t="shared" si="135"/>
        <v>1.7549999999999999</v>
      </c>
      <c r="AC397" s="201"/>
      <c r="AD397" s="201"/>
      <c r="AE397" s="93">
        <f t="shared" si="139"/>
        <v>1.7549999999999999</v>
      </c>
      <c r="AF397" s="216">
        <v>1</v>
      </c>
      <c r="AG397" s="216">
        <v>23</v>
      </c>
      <c r="AH397" s="216">
        <v>0</v>
      </c>
      <c r="AI397" s="201">
        <v>8.6956521999999994E-2</v>
      </c>
      <c r="AJ397" s="93">
        <v>0</v>
      </c>
      <c r="AK397" s="93"/>
      <c r="AL397" s="93">
        <f t="shared" si="140"/>
        <v>0</v>
      </c>
      <c r="AM397" s="93">
        <f t="shared" si="141"/>
        <v>0</v>
      </c>
      <c r="AN397" s="201"/>
      <c r="AO397" s="201"/>
      <c r="AP397" s="93">
        <f t="shared" si="142"/>
        <v>0</v>
      </c>
      <c r="AQ397" s="201"/>
      <c r="AR397" s="201"/>
      <c r="AS397" s="22">
        <f t="shared" si="143"/>
        <v>8.6956521999999994E-2</v>
      </c>
      <c r="AT397" s="221"/>
      <c r="AU397" s="201"/>
      <c r="AV397" s="216"/>
      <c r="AW397" s="201"/>
      <c r="AX397" s="93">
        <f t="shared" si="144"/>
        <v>0</v>
      </c>
      <c r="AY397" s="216"/>
      <c r="AZ397" s="201"/>
      <c r="BA397" s="201"/>
      <c r="BB397" s="201"/>
      <c r="BC397" s="93">
        <f t="shared" si="145"/>
        <v>0</v>
      </c>
      <c r="BD397" s="201"/>
      <c r="BE397" s="201"/>
      <c r="BF397" s="201"/>
      <c r="BG397" s="201"/>
      <c r="BH397" s="93">
        <f t="shared" si="146"/>
        <v>0</v>
      </c>
      <c r="BI397" s="202"/>
      <c r="BJ397" s="202"/>
      <c r="BK397" s="202"/>
      <c r="BL397" s="228"/>
      <c r="BM397" s="201"/>
      <c r="BN397" s="201"/>
      <c r="BO397" s="201"/>
      <c r="BP397" s="93">
        <f t="shared" si="147"/>
        <v>0</v>
      </c>
      <c r="BQ397" s="93">
        <f t="shared" si="148"/>
        <v>0</v>
      </c>
      <c r="BR397" s="93">
        <f t="shared" si="149"/>
        <v>51.873056521999999</v>
      </c>
      <c r="BS397" s="105">
        <f t="shared" si="152"/>
        <v>103</v>
      </c>
      <c r="BT397" s="95">
        <f t="shared" si="153"/>
        <v>101</v>
      </c>
      <c r="BU397" s="201">
        <f t="shared" si="151"/>
        <v>391</v>
      </c>
    </row>
    <row r="398" spans="1:73" ht="14">
      <c r="A398" s="190" t="s">
        <v>1333</v>
      </c>
      <c r="B398" s="191" t="s">
        <v>1371</v>
      </c>
      <c r="C398" s="192" t="s">
        <v>1372</v>
      </c>
      <c r="D398" s="193">
        <v>5.4320000000000004</v>
      </c>
      <c r="E398" s="105" t="s">
        <v>88</v>
      </c>
      <c r="F398" s="105">
        <v>1</v>
      </c>
      <c r="G398" s="201"/>
      <c r="H398" s="201"/>
      <c r="I398" s="201"/>
      <c r="J398" s="201"/>
      <c r="K398" s="201"/>
      <c r="L398" s="201"/>
      <c r="M398" s="201"/>
      <c r="N398" s="201"/>
      <c r="O398" s="201">
        <f t="shared" si="150"/>
        <v>1</v>
      </c>
      <c r="P398" s="24">
        <f t="shared" si="136"/>
        <v>6.4320000000000004</v>
      </c>
      <c r="Q398" s="206" t="s">
        <v>91</v>
      </c>
      <c r="R398" s="201">
        <v>1.88852</v>
      </c>
      <c r="S398" s="207">
        <f t="shared" si="137"/>
        <v>41.331119999999999</v>
      </c>
      <c r="T398" s="206">
        <v>65.5</v>
      </c>
      <c r="U398" s="201">
        <v>3.2749999999999999</v>
      </c>
      <c r="V398" s="201"/>
      <c r="W398" s="201"/>
      <c r="X398" s="93">
        <f t="shared" si="138"/>
        <v>3.2749999999999999</v>
      </c>
      <c r="Y398" s="201"/>
      <c r="Z398" s="201"/>
      <c r="AA398" s="216">
        <v>3.64</v>
      </c>
      <c r="AB398" s="22">
        <f t="shared" si="135"/>
        <v>1.728</v>
      </c>
      <c r="AC398" s="201"/>
      <c r="AD398" s="201"/>
      <c r="AE398" s="93">
        <f t="shared" si="139"/>
        <v>1.728</v>
      </c>
      <c r="AF398" s="216">
        <v>1</v>
      </c>
      <c r="AG398" s="216">
        <v>23</v>
      </c>
      <c r="AH398" s="216">
        <v>0</v>
      </c>
      <c r="AI398" s="201">
        <v>8.6956521999999994E-2</v>
      </c>
      <c r="AJ398" s="93">
        <v>0</v>
      </c>
      <c r="AK398" s="93"/>
      <c r="AL398" s="93">
        <f t="shared" si="140"/>
        <v>0</v>
      </c>
      <c r="AM398" s="93">
        <f t="shared" si="141"/>
        <v>0</v>
      </c>
      <c r="AN398" s="201"/>
      <c r="AO398" s="201"/>
      <c r="AP398" s="93">
        <f t="shared" si="142"/>
        <v>0</v>
      </c>
      <c r="AQ398" s="201"/>
      <c r="AR398" s="201"/>
      <c r="AS398" s="22">
        <f t="shared" si="143"/>
        <v>8.6956521999999994E-2</v>
      </c>
      <c r="AT398" s="221"/>
      <c r="AU398" s="201"/>
      <c r="AV398" s="216"/>
      <c r="AW398" s="201"/>
      <c r="AX398" s="93">
        <f t="shared" si="144"/>
        <v>0</v>
      </c>
      <c r="AY398" s="216"/>
      <c r="AZ398" s="201"/>
      <c r="BA398" s="201"/>
      <c r="BB398" s="201"/>
      <c r="BC398" s="93">
        <f t="shared" si="145"/>
        <v>0</v>
      </c>
      <c r="BD398" s="201"/>
      <c r="BE398" s="201"/>
      <c r="BF398" s="201"/>
      <c r="BG398" s="201"/>
      <c r="BH398" s="93">
        <f t="shared" si="146"/>
        <v>0</v>
      </c>
      <c r="BI398" s="202"/>
      <c r="BJ398" s="202"/>
      <c r="BK398" s="202"/>
      <c r="BL398" s="228"/>
      <c r="BM398" s="201"/>
      <c r="BN398" s="201"/>
      <c r="BO398" s="201"/>
      <c r="BP398" s="93">
        <f t="shared" si="147"/>
        <v>0</v>
      </c>
      <c r="BQ398" s="93">
        <f t="shared" si="148"/>
        <v>0</v>
      </c>
      <c r="BR398" s="93">
        <f t="shared" si="149"/>
        <v>52.853076522000002</v>
      </c>
      <c r="BS398" s="105">
        <f t="shared" si="152"/>
        <v>99</v>
      </c>
      <c r="BT398" s="95">
        <f t="shared" si="153"/>
        <v>100</v>
      </c>
      <c r="BU398" s="201">
        <f t="shared" si="151"/>
        <v>381</v>
      </c>
    </row>
    <row r="399" spans="1:73" ht="14">
      <c r="A399" s="190" t="s">
        <v>1333</v>
      </c>
      <c r="B399" s="191" t="s">
        <v>1373</v>
      </c>
      <c r="C399" s="192" t="s">
        <v>1374</v>
      </c>
      <c r="D399" s="193">
        <v>5.4260000000000002</v>
      </c>
      <c r="E399" s="105" t="s">
        <v>88</v>
      </c>
      <c r="F399" s="105">
        <v>1</v>
      </c>
      <c r="G399" s="201"/>
      <c r="H399" s="201"/>
      <c r="I399" s="201"/>
      <c r="J399" s="201"/>
      <c r="K399" s="201"/>
      <c r="L399" s="201"/>
      <c r="M399" s="201"/>
      <c r="N399" s="201"/>
      <c r="O399" s="201">
        <f t="shared" si="150"/>
        <v>1</v>
      </c>
      <c r="P399" s="24">
        <f t="shared" si="136"/>
        <v>6.4260000000000002</v>
      </c>
      <c r="Q399" s="206" t="s">
        <v>91</v>
      </c>
      <c r="R399" s="201">
        <v>3.0469400000000002</v>
      </c>
      <c r="S399" s="207">
        <f t="shared" si="137"/>
        <v>48.281640000000003</v>
      </c>
      <c r="T399" s="206">
        <v>63.5</v>
      </c>
      <c r="U399" s="201">
        <v>3.1749999999999998</v>
      </c>
      <c r="V399" s="201"/>
      <c r="W399" s="201"/>
      <c r="X399" s="93">
        <f t="shared" si="138"/>
        <v>3.1749999999999998</v>
      </c>
      <c r="Y399" s="201"/>
      <c r="Z399" s="201"/>
      <c r="AA399" s="216">
        <v>3.7</v>
      </c>
      <c r="AB399" s="22">
        <f t="shared" si="135"/>
        <v>1.74</v>
      </c>
      <c r="AC399" s="201"/>
      <c r="AD399" s="201"/>
      <c r="AE399" s="93">
        <f t="shared" si="139"/>
        <v>1.74</v>
      </c>
      <c r="AF399" s="216">
        <v>10</v>
      </c>
      <c r="AG399" s="216">
        <v>23</v>
      </c>
      <c r="AH399" s="216">
        <v>0</v>
      </c>
      <c r="AI399" s="201">
        <v>0.869565217</v>
      </c>
      <c r="AJ399" s="93">
        <v>0</v>
      </c>
      <c r="AK399" s="93"/>
      <c r="AL399" s="93">
        <f t="shared" si="140"/>
        <v>0</v>
      </c>
      <c r="AM399" s="93">
        <f t="shared" si="141"/>
        <v>0</v>
      </c>
      <c r="AN399" s="201"/>
      <c r="AO399" s="201"/>
      <c r="AP399" s="93">
        <f t="shared" si="142"/>
        <v>0</v>
      </c>
      <c r="AQ399" s="201"/>
      <c r="AR399" s="201"/>
      <c r="AS399" s="22">
        <f t="shared" si="143"/>
        <v>0.869565217</v>
      </c>
      <c r="AT399" s="221"/>
      <c r="AU399" s="201"/>
      <c r="AV399" s="216"/>
      <c r="AW399" s="201"/>
      <c r="AX399" s="93">
        <f t="shared" si="144"/>
        <v>0</v>
      </c>
      <c r="AY399" s="216"/>
      <c r="AZ399" s="201"/>
      <c r="BA399" s="201"/>
      <c r="BB399" s="201"/>
      <c r="BC399" s="93">
        <f t="shared" si="145"/>
        <v>0</v>
      </c>
      <c r="BD399" s="201"/>
      <c r="BE399" s="201"/>
      <c r="BF399" s="201"/>
      <c r="BG399" s="201"/>
      <c r="BH399" s="93">
        <f t="shared" si="146"/>
        <v>0</v>
      </c>
      <c r="BI399" s="202" t="s">
        <v>426</v>
      </c>
      <c r="BJ399" s="202" t="s">
        <v>426</v>
      </c>
      <c r="BK399" s="202">
        <v>1</v>
      </c>
      <c r="BL399" s="228"/>
      <c r="BM399" s="201"/>
      <c r="BN399" s="201"/>
      <c r="BO399" s="201"/>
      <c r="BP399" s="93">
        <f t="shared" si="147"/>
        <v>1</v>
      </c>
      <c r="BQ399" s="93">
        <f t="shared" si="148"/>
        <v>1</v>
      </c>
      <c r="BR399" s="93">
        <f t="shared" si="149"/>
        <v>61.492205216999999</v>
      </c>
      <c r="BS399" s="105">
        <f t="shared" si="152"/>
        <v>41</v>
      </c>
      <c r="BT399" s="95">
        <f t="shared" si="153"/>
        <v>53</v>
      </c>
      <c r="BU399" s="201">
        <f t="shared" si="151"/>
        <v>184</v>
      </c>
    </row>
    <row r="400" spans="1:73" ht="14">
      <c r="A400" s="190" t="s">
        <v>1333</v>
      </c>
      <c r="B400" s="191" t="s">
        <v>1375</v>
      </c>
      <c r="C400" s="192" t="s">
        <v>1376</v>
      </c>
      <c r="D400" s="193">
        <v>5.6109999999999998</v>
      </c>
      <c r="E400" s="105" t="s">
        <v>88</v>
      </c>
      <c r="F400" s="105">
        <v>1</v>
      </c>
      <c r="G400" s="201"/>
      <c r="H400" s="201"/>
      <c r="I400" s="201"/>
      <c r="J400" s="201"/>
      <c r="K400" s="201"/>
      <c r="L400" s="201"/>
      <c r="M400" s="201"/>
      <c r="N400" s="201"/>
      <c r="O400" s="201">
        <f t="shared" si="150"/>
        <v>1</v>
      </c>
      <c r="P400" s="24">
        <f t="shared" si="136"/>
        <v>6.6109999999999998</v>
      </c>
      <c r="Q400" s="206" t="s">
        <v>91</v>
      </c>
      <c r="R400" s="201">
        <v>3.3745099999999999</v>
      </c>
      <c r="S400" s="207">
        <f t="shared" si="137"/>
        <v>50.247059999999998</v>
      </c>
      <c r="T400" s="206">
        <v>66</v>
      </c>
      <c r="U400" s="201">
        <v>3.3</v>
      </c>
      <c r="V400" s="201"/>
      <c r="W400" s="201"/>
      <c r="X400" s="93">
        <f t="shared" si="138"/>
        <v>3.3</v>
      </c>
      <c r="Y400" s="201"/>
      <c r="Z400" s="201"/>
      <c r="AA400" s="216">
        <v>3.5</v>
      </c>
      <c r="AB400" s="22">
        <f t="shared" si="135"/>
        <v>1.7</v>
      </c>
      <c r="AC400" s="201"/>
      <c r="AD400" s="201"/>
      <c r="AE400" s="93">
        <f t="shared" si="139"/>
        <v>1.7</v>
      </c>
      <c r="AF400" s="216">
        <v>5</v>
      </c>
      <c r="AG400" s="216">
        <v>23</v>
      </c>
      <c r="AH400" s="216">
        <v>0</v>
      </c>
      <c r="AI400" s="201">
        <v>0.43478260899999999</v>
      </c>
      <c r="AJ400" s="93">
        <v>0</v>
      </c>
      <c r="AK400" s="201">
        <v>27</v>
      </c>
      <c r="AL400" s="93">
        <f t="shared" si="140"/>
        <v>27</v>
      </c>
      <c r="AM400" s="93">
        <f t="shared" si="141"/>
        <v>0.54</v>
      </c>
      <c r="AN400" s="201"/>
      <c r="AO400" s="201"/>
      <c r="AP400" s="93">
        <f t="shared" si="142"/>
        <v>0.54</v>
      </c>
      <c r="AQ400" s="201"/>
      <c r="AR400" s="201"/>
      <c r="AS400" s="22">
        <f t="shared" si="143"/>
        <v>0.97478260900000002</v>
      </c>
      <c r="AT400" s="221"/>
      <c r="AU400" s="201"/>
      <c r="AV400" s="216" t="s">
        <v>708</v>
      </c>
      <c r="AW400" s="201">
        <v>0.4</v>
      </c>
      <c r="AX400" s="93">
        <f t="shared" si="144"/>
        <v>0.4</v>
      </c>
      <c r="AY400" s="216"/>
      <c r="AZ400" s="201"/>
      <c r="BA400" s="201"/>
      <c r="BB400" s="201"/>
      <c r="BC400" s="93">
        <f t="shared" si="145"/>
        <v>0.4</v>
      </c>
      <c r="BD400" s="201"/>
      <c r="BE400" s="201"/>
      <c r="BF400" s="201"/>
      <c r="BG400" s="201"/>
      <c r="BH400" s="93">
        <f t="shared" si="146"/>
        <v>0</v>
      </c>
      <c r="BI400" s="202"/>
      <c r="BJ400" s="202"/>
      <c r="BK400" s="202"/>
      <c r="BL400" s="228"/>
      <c r="BM400" s="201"/>
      <c r="BN400" s="201"/>
      <c r="BO400" s="201"/>
      <c r="BP400" s="93">
        <f t="shared" si="147"/>
        <v>0</v>
      </c>
      <c r="BQ400" s="93">
        <f t="shared" si="148"/>
        <v>0.4</v>
      </c>
      <c r="BR400" s="93">
        <f t="shared" si="149"/>
        <v>63.232842609000002</v>
      </c>
      <c r="BS400" s="105">
        <f t="shared" si="152"/>
        <v>22</v>
      </c>
      <c r="BT400" s="95">
        <f t="shared" si="153"/>
        <v>42</v>
      </c>
      <c r="BU400" s="201">
        <f t="shared" si="151"/>
        <v>149</v>
      </c>
    </row>
    <row r="401" spans="1:73" ht="14">
      <c r="A401" s="190" t="s">
        <v>1333</v>
      </c>
      <c r="B401" s="191" t="s">
        <v>1377</v>
      </c>
      <c r="C401" s="192" t="s">
        <v>1378</v>
      </c>
      <c r="D401" s="193">
        <v>5.4989999999999997</v>
      </c>
      <c r="E401" s="105" t="s">
        <v>88</v>
      </c>
      <c r="F401" s="105">
        <v>1</v>
      </c>
      <c r="G401" s="201"/>
      <c r="H401" s="201"/>
      <c r="I401" s="201"/>
      <c r="J401" s="201"/>
      <c r="K401" s="201"/>
      <c r="L401" s="201"/>
      <c r="M401" s="201"/>
      <c r="N401" s="201"/>
      <c r="O401" s="201">
        <f t="shared" si="150"/>
        <v>1</v>
      </c>
      <c r="P401" s="24">
        <f t="shared" si="136"/>
        <v>6.4989999999999997</v>
      </c>
      <c r="Q401" s="206" t="s">
        <v>91</v>
      </c>
      <c r="R401" s="201">
        <v>3.6938800000000001</v>
      </c>
      <c r="S401" s="207">
        <f t="shared" si="137"/>
        <v>52.16328</v>
      </c>
      <c r="T401" s="206">
        <v>72.5</v>
      </c>
      <c r="U401" s="201">
        <v>3.625</v>
      </c>
      <c r="V401" s="201"/>
      <c r="W401" s="201"/>
      <c r="X401" s="93">
        <f t="shared" si="138"/>
        <v>3.625</v>
      </c>
      <c r="Y401" s="201"/>
      <c r="Z401" s="201"/>
      <c r="AA401" s="216">
        <v>0</v>
      </c>
      <c r="AB401" s="22">
        <f t="shared" si="135"/>
        <v>1</v>
      </c>
      <c r="AC401" s="201"/>
      <c r="AD401" s="201"/>
      <c r="AE401" s="93">
        <f t="shared" si="139"/>
        <v>1</v>
      </c>
      <c r="AF401" s="216">
        <v>5</v>
      </c>
      <c r="AG401" s="216">
        <v>23</v>
      </c>
      <c r="AH401" s="216">
        <v>0</v>
      </c>
      <c r="AI401" s="201">
        <v>0.43478260899999999</v>
      </c>
      <c r="AJ401" s="93">
        <v>0</v>
      </c>
      <c r="AK401" s="201">
        <v>93.5</v>
      </c>
      <c r="AL401" s="93">
        <f t="shared" si="140"/>
        <v>93.5</v>
      </c>
      <c r="AM401" s="93">
        <f t="shared" si="141"/>
        <v>1.87</v>
      </c>
      <c r="AN401" s="201"/>
      <c r="AO401" s="201"/>
      <c r="AP401" s="93">
        <f t="shared" si="142"/>
        <v>1.87</v>
      </c>
      <c r="AQ401" s="201"/>
      <c r="AR401" s="201"/>
      <c r="AS401" s="22">
        <f t="shared" si="143"/>
        <v>2.3047826090000001</v>
      </c>
      <c r="AT401" s="221"/>
      <c r="AU401" s="201"/>
      <c r="AV401" s="216" t="s">
        <v>109</v>
      </c>
      <c r="AW401" s="201">
        <v>1.2</v>
      </c>
      <c r="AX401" s="93">
        <f t="shared" si="144"/>
        <v>1.2</v>
      </c>
      <c r="AY401" s="216"/>
      <c r="AZ401" s="201"/>
      <c r="BA401" s="201"/>
      <c r="BB401" s="201"/>
      <c r="BC401" s="93">
        <f t="shared" si="145"/>
        <v>1.2</v>
      </c>
      <c r="BD401" s="201"/>
      <c r="BE401" s="201"/>
      <c r="BF401" s="201"/>
      <c r="BG401" s="201"/>
      <c r="BH401" s="93">
        <f t="shared" si="146"/>
        <v>0</v>
      </c>
      <c r="BI401" s="202"/>
      <c r="BJ401" s="202"/>
      <c r="BK401" s="202"/>
      <c r="BL401" s="228"/>
      <c r="BM401" s="201"/>
      <c r="BN401" s="201"/>
      <c r="BO401" s="201"/>
      <c r="BP401" s="93">
        <f t="shared" si="147"/>
        <v>0</v>
      </c>
      <c r="BQ401" s="93">
        <f t="shared" si="148"/>
        <v>1.2</v>
      </c>
      <c r="BR401" s="93">
        <f t="shared" si="149"/>
        <v>66.792062608999998</v>
      </c>
      <c r="BS401" s="105">
        <f t="shared" si="152"/>
        <v>8</v>
      </c>
      <c r="BT401" s="95">
        <f t="shared" si="153"/>
        <v>30</v>
      </c>
      <c r="BU401" s="201">
        <f t="shared" si="151"/>
        <v>107</v>
      </c>
    </row>
    <row r="402" spans="1:73" ht="14">
      <c r="A402" s="190" t="s">
        <v>1333</v>
      </c>
      <c r="B402" s="191" t="s">
        <v>1379</v>
      </c>
      <c r="C402" s="192" t="s">
        <v>1380</v>
      </c>
      <c r="D402" s="193">
        <v>5.2439999999999998</v>
      </c>
      <c r="E402" s="105" t="s">
        <v>88</v>
      </c>
      <c r="F402" s="105">
        <v>1</v>
      </c>
      <c r="G402" s="201"/>
      <c r="H402" s="201"/>
      <c r="I402" s="201"/>
      <c r="J402" s="201"/>
      <c r="K402" s="201"/>
      <c r="L402" s="201"/>
      <c r="M402" s="201"/>
      <c r="N402" s="201"/>
      <c r="O402" s="201">
        <f t="shared" si="150"/>
        <v>1</v>
      </c>
      <c r="P402" s="24">
        <f t="shared" si="136"/>
        <v>6.2439999999999998</v>
      </c>
      <c r="Q402" s="206" t="s">
        <v>91</v>
      </c>
      <c r="R402" s="201">
        <v>2.2705099999999998</v>
      </c>
      <c r="S402" s="207">
        <f t="shared" si="137"/>
        <v>43.623060000000002</v>
      </c>
      <c r="T402" s="206">
        <v>64</v>
      </c>
      <c r="U402" s="201">
        <v>3.2</v>
      </c>
      <c r="V402" s="201"/>
      <c r="W402" s="201"/>
      <c r="X402" s="93">
        <f t="shared" si="138"/>
        <v>3.2</v>
      </c>
      <c r="Y402" s="201"/>
      <c r="Z402" s="201"/>
      <c r="AA402" s="216">
        <v>3.5</v>
      </c>
      <c r="AB402" s="22">
        <f t="shared" si="135"/>
        <v>1.7</v>
      </c>
      <c r="AC402" s="201"/>
      <c r="AD402" s="201"/>
      <c r="AE402" s="93">
        <f t="shared" si="139"/>
        <v>1.7</v>
      </c>
      <c r="AF402" s="216">
        <v>8</v>
      </c>
      <c r="AG402" s="216">
        <v>22</v>
      </c>
      <c r="AH402" s="216">
        <v>0</v>
      </c>
      <c r="AI402" s="201">
        <v>0.72727272700000001</v>
      </c>
      <c r="AJ402" s="93">
        <v>0</v>
      </c>
      <c r="AK402" s="93"/>
      <c r="AL402" s="93">
        <f t="shared" si="140"/>
        <v>0</v>
      </c>
      <c r="AM402" s="93">
        <f t="shared" si="141"/>
        <v>0</v>
      </c>
      <c r="AN402" s="201"/>
      <c r="AO402" s="201"/>
      <c r="AP402" s="93">
        <f t="shared" si="142"/>
        <v>0</v>
      </c>
      <c r="AQ402" s="201"/>
      <c r="AR402" s="201"/>
      <c r="AS402" s="22">
        <f t="shared" si="143"/>
        <v>0.72727272700000001</v>
      </c>
      <c r="AT402" s="221"/>
      <c r="AU402" s="201"/>
      <c r="AV402" s="216"/>
      <c r="AW402" s="201"/>
      <c r="AX402" s="93">
        <f t="shared" si="144"/>
        <v>0</v>
      </c>
      <c r="AY402" s="216"/>
      <c r="AZ402" s="201"/>
      <c r="BA402" s="201"/>
      <c r="BB402" s="201"/>
      <c r="BC402" s="93">
        <f t="shared" si="145"/>
        <v>0</v>
      </c>
      <c r="BD402" s="201"/>
      <c r="BE402" s="201"/>
      <c r="BF402" s="201"/>
      <c r="BG402" s="201"/>
      <c r="BH402" s="93">
        <f t="shared" si="146"/>
        <v>0</v>
      </c>
      <c r="BI402" s="202"/>
      <c r="BJ402" s="202"/>
      <c r="BK402" s="202"/>
      <c r="BL402" s="228"/>
      <c r="BM402" s="201"/>
      <c r="BN402" s="201"/>
      <c r="BO402" s="201"/>
      <c r="BP402" s="93">
        <f t="shared" si="147"/>
        <v>0</v>
      </c>
      <c r="BQ402" s="93">
        <f t="shared" si="148"/>
        <v>0</v>
      </c>
      <c r="BR402" s="93">
        <f t="shared" si="149"/>
        <v>55.494332727</v>
      </c>
      <c r="BS402" s="105">
        <f t="shared" si="152"/>
        <v>85</v>
      </c>
      <c r="BT402" s="95">
        <f t="shared" si="153"/>
        <v>89</v>
      </c>
      <c r="BU402" s="201">
        <f t="shared" si="151"/>
        <v>337</v>
      </c>
    </row>
    <row r="403" spans="1:73" ht="14">
      <c r="A403" s="194" t="s">
        <v>1333</v>
      </c>
      <c r="B403" s="195" t="s">
        <v>1381</v>
      </c>
      <c r="C403" s="196" t="s">
        <v>1382</v>
      </c>
      <c r="D403" s="197">
        <v>5.4939999999999998</v>
      </c>
      <c r="E403" s="105" t="s">
        <v>88</v>
      </c>
      <c r="F403" s="105">
        <v>1</v>
      </c>
      <c r="G403" s="202"/>
      <c r="H403" s="202"/>
      <c r="I403" s="202" t="s">
        <v>140</v>
      </c>
      <c r="J403" s="202">
        <v>0.2</v>
      </c>
      <c r="K403" s="202"/>
      <c r="L403" s="202"/>
      <c r="M403" s="202"/>
      <c r="N403" s="202"/>
      <c r="O403" s="202">
        <f t="shared" si="150"/>
        <v>1.2</v>
      </c>
      <c r="P403" s="24">
        <f t="shared" si="136"/>
        <v>6.694</v>
      </c>
      <c r="Q403" s="208" t="s">
        <v>91</v>
      </c>
      <c r="R403" s="202">
        <v>3.3377400000000002</v>
      </c>
      <c r="S403" s="209">
        <f t="shared" si="137"/>
        <v>50.026440000000001</v>
      </c>
      <c r="T403" s="206">
        <v>77</v>
      </c>
      <c r="U403" s="202">
        <v>3.85</v>
      </c>
      <c r="V403" s="202"/>
      <c r="W403" s="202"/>
      <c r="X403" s="95">
        <f t="shared" si="138"/>
        <v>3.85</v>
      </c>
      <c r="Y403" s="202"/>
      <c r="Z403" s="202"/>
      <c r="AA403" s="217">
        <v>4.5999999999999996</v>
      </c>
      <c r="AB403" s="27">
        <f t="shared" si="135"/>
        <v>1.92</v>
      </c>
      <c r="AC403" s="202"/>
      <c r="AD403" s="202"/>
      <c r="AE403" s="95">
        <f t="shared" si="139"/>
        <v>1.92</v>
      </c>
      <c r="AF403" s="217">
        <v>4</v>
      </c>
      <c r="AG403" s="217">
        <v>23</v>
      </c>
      <c r="AH403" s="217">
        <v>0</v>
      </c>
      <c r="AI403" s="202">
        <v>0.34782608700000001</v>
      </c>
      <c r="AJ403" s="95">
        <v>0</v>
      </c>
      <c r="AK403" s="95"/>
      <c r="AL403" s="95">
        <f t="shared" si="140"/>
        <v>0</v>
      </c>
      <c r="AM403" s="95">
        <f t="shared" si="141"/>
        <v>0</v>
      </c>
      <c r="AN403" s="202"/>
      <c r="AO403" s="202"/>
      <c r="AP403" s="95">
        <f t="shared" si="142"/>
        <v>0</v>
      </c>
      <c r="AQ403" s="202"/>
      <c r="AR403" s="202"/>
      <c r="AS403" s="22">
        <f t="shared" si="143"/>
        <v>0.34782608700000001</v>
      </c>
      <c r="AT403" s="222" t="s">
        <v>1383</v>
      </c>
      <c r="AU403" s="212">
        <v>2.4</v>
      </c>
      <c r="AV403" s="216"/>
      <c r="AW403" s="201"/>
      <c r="AX403" s="93">
        <f t="shared" si="144"/>
        <v>2.4</v>
      </c>
      <c r="AY403" s="216"/>
      <c r="AZ403" s="201"/>
      <c r="BA403" s="201"/>
      <c r="BB403" s="201"/>
      <c r="BC403" s="93">
        <f t="shared" si="145"/>
        <v>2.4</v>
      </c>
      <c r="BD403" s="201"/>
      <c r="BE403" s="201"/>
      <c r="BF403" s="201"/>
      <c r="BG403" s="201"/>
      <c r="BH403" s="93">
        <f t="shared" si="146"/>
        <v>0</v>
      </c>
      <c r="BI403" s="202"/>
      <c r="BJ403" s="202"/>
      <c r="BK403" s="202"/>
      <c r="BL403" s="228"/>
      <c r="BM403" s="201"/>
      <c r="BN403" s="201"/>
      <c r="BO403" s="201"/>
      <c r="BP403" s="93">
        <f t="shared" si="147"/>
        <v>0</v>
      </c>
      <c r="BQ403" s="93">
        <f t="shared" si="148"/>
        <v>2.4</v>
      </c>
      <c r="BR403" s="93">
        <f t="shared" si="149"/>
        <v>65.238266087</v>
      </c>
      <c r="BS403" s="105">
        <f t="shared" si="152"/>
        <v>25</v>
      </c>
      <c r="BT403" s="95">
        <f t="shared" si="153"/>
        <v>35</v>
      </c>
      <c r="BU403" s="201">
        <f t="shared" si="151"/>
        <v>123</v>
      </c>
    </row>
    <row r="404" spans="1:73" ht="14">
      <c r="A404" s="194" t="s">
        <v>1333</v>
      </c>
      <c r="B404" s="195" t="s">
        <v>1384</v>
      </c>
      <c r="C404" s="196" t="s">
        <v>1385</v>
      </c>
      <c r="D404" s="197">
        <v>5.5750000000000002</v>
      </c>
      <c r="E404" s="105" t="s">
        <v>88</v>
      </c>
      <c r="F404" s="105">
        <v>1</v>
      </c>
      <c r="G404" s="202"/>
      <c r="H404" s="202"/>
      <c r="I404" s="202"/>
      <c r="J404" s="202"/>
      <c r="K404" s="202"/>
      <c r="L404" s="202"/>
      <c r="M404" s="202"/>
      <c r="N404" s="202"/>
      <c r="O404" s="202">
        <f t="shared" si="150"/>
        <v>1</v>
      </c>
      <c r="P404" s="24">
        <f t="shared" si="136"/>
        <v>6.5750000000000002</v>
      </c>
      <c r="Q404" s="208" t="s">
        <v>91</v>
      </c>
      <c r="R404" s="202">
        <v>2.96604</v>
      </c>
      <c r="S404" s="209">
        <f t="shared" si="137"/>
        <v>47.796239999999997</v>
      </c>
      <c r="T404" s="206">
        <v>80</v>
      </c>
      <c r="U404" s="202">
        <v>4</v>
      </c>
      <c r="V404" s="211" t="s">
        <v>1386</v>
      </c>
      <c r="W404" s="202">
        <v>1.5</v>
      </c>
      <c r="X404" s="95">
        <f t="shared" si="138"/>
        <v>5.5</v>
      </c>
      <c r="Y404" s="202"/>
      <c r="Z404" s="202"/>
      <c r="AA404" s="217">
        <v>3.7330000000000001</v>
      </c>
      <c r="AB404" s="27">
        <f t="shared" si="135"/>
        <v>1.7465999999999999</v>
      </c>
      <c r="AC404" s="202"/>
      <c r="AD404" s="202"/>
      <c r="AE404" s="95">
        <f t="shared" si="139"/>
        <v>1.7465999999999999</v>
      </c>
      <c r="AF404" s="217">
        <v>10</v>
      </c>
      <c r="AG404" s="217">
        <v>23</v>
      </c>
      <c r="AH404" s="217">
        <v>0</v>
      </c>
      <c r="AI404" s="202">
        <v>0.869565217</v>
      </c>
      <c r="AJ404" s="95">
        <v>0</v>
      </c>
      <c r="AK404" s="202">
        <v>63</v>
      </c>
      <c r="AL404" s="95">
        <f t="shared" si="140"/>
        <v>63</v>
      </c>
      <c r="AM404" s="95">
        <f t="shared" si="141"/>
        <v>1.26</v>
      </c>
      <c r="AN404" s="202" t="s">
        <v>1387</v>
      </c>
      <c r="AO404" s="202">
        <v>0.5</v>
      </c>
      <c r="AP404" s="95">
        <f t="shared" si="142"/>
        <v>1.76</v>
      </c>
      <c r="AQ404" s="202" t="s">
        <v>1388</v>
      </c>
      <c r="AR404" s="202">
        <v>0.7</v>
      </c>
      <c r="AS404" s="22">
        <f t="shared" si="143"/>
        <v>3.3295652169999999</v>
      </c>
      <c r="AT404" s="222" t="s">
        <v>1389</v>
      </c>
      <c r="AU404" s="212">
        <v>0.5</v>
      </c>
      <c r="AV404" s="216"/>
      <c r="AW404" s="201"/>
      <c r="AX404" s="93">
        <f t="shared" si="144"/>
        <v>0.5</v>
      </c>
      <c r="AY404" s="216"/>
      <c r="AZ404" s="201"/>
      <c r="BA404" s="201"/>
      <c r="BB404" s="201"/>
      <c r="BC404" s="93">
        <f t="shared" si="145"/>
        <v>0.5</v>
      </c>
      <c r="BD404" s="201"/>
      <c r="BE404" s="201"/>
      <c r="BF404" s="201"/>
      <c r="BG404" s="201"/>
      <c r="BH404" s="93">
        <f t="shared" si="146"/>
        <v>0</v>
      </c>
      <c r="BI404" s="202" t="s">
        <v>135</v>
      </c>
      <c r="BJ404" s="202" t="s">
        <v>135</v>
      </c>
      <c r="BK404" s="202">
        <v>1</v>
      </c>
      <c r="BL404" s="228"/>
      <c r="BM404" s="201"/>
      <c r="BN404" s="201"/>
      <c r="BO404" s="201"/>
      <c r="BP404" s="93">
        <f t="shared" si="147"/>
        <v>1</v>
      </c>
      <c r="BQ404" s="93">
        <f t="shared" si="148"/>
        <v>1.5</v>
      </c>
      <c r="BR404" s="93">
        <f t="shared" si="149"/>
        <v>66.447405216999996</v>
      </c>
      <c r="BS404" s="105">
        <f t="shared" si="152"/>
        <v>44</v>
      </c>
      <c r="BT404" s="95">
        <f t="shared" si="153"/>
        <v>32</v>
      </c>
      <c r="BU404" s="201">
        <f t="shared" si="151"/>
        <v>112</v>
      </c>
    </row>
    <row r="405" spans="1:73" ht="14">
      <c r="A405" s="190" t="s">
        <v>1333</v>
      </c>
      <c r="B405" s="191" t="s">
        <v>1390</v>
      </c>
      <c r="C405" s="192" t="s">
        <v>1391</v>
      </c>
      <c r="D405" s="193">
        <v>5.5919999999999996</v>
      </c>
      <c r="E405" s="105" t="s">
        <v>88</v>
      </c>
      <c r="F405" s="105">
        <v>1</v>
      </c>
      <c r="G405" s="201"/>
      <c r="H405" s="201"/>
      <c r="I405" s="201"/>
      <c r="J405" s="201"/>
      <c r="K405" s="201"/>
      <c r="L405" s="201"/>
      <c r="M405" s="201"/>
      <c r="N405" s="201"/>
      <c r="O405" s="201">
        <f t="shared" si="150"/>
        <v>1</v>
      </c>
      <c r="P405" s="24">
        <f t="shared" si="136"/>
        <v>6.5919999999999996</v>
      </c>
      <c r="Q405" s="206" t="s">
        <v>91</v>
      </c>
      <c r="R405" s="201">
        <v>2.12453</v>
      </c>
      <c r="S405" s="207">
        <f t="shared" si="137"/>
        <v>42.74718</v>
      </c>
      <c r="T405" s="206">
        <v>70.5</v>
      </c>
      <c r="U405" s="201">
        <v>3.5249999999999999</v>
      </c>
      <c r="V405" s="201"/>
      <c r="W405" s="201"/>
      <c r="X405" s="93">
        <f t="shared" si="138"/>
        <v>3.5249999999999999</v>
      </c>
      <c r="Y405" s="201"/>
      <c r="Z405" s="201"/>
      <c r="AA405" s="216">
        <v>3.15</v>
      </c>
      <c r="AB405" s="22">
        <f t="shared" si="135"/>
        <v>1.63</v>
      </c>
      <c r="AC405" s="201"/>
      <c r="AD405" s="201"/>
      <c r="AE405" s="93">
        <f t="shared" si="139"/>
        <v>1.63</v>
      </c>
      <c r="AF405" s="216">
        <v>10</v>
      </c>
      <c r="AG405" s="216">
        <v>23</v>
      </c>
      <c r="AH405" s="216">
        <v>0</v>
      </c>
      <c r="AI405" s="201">
        <v>0.869565217</v>
      </c>
      <c r="AJ405" s="93">
        <v>0</v>
      </c>
      <c r="AK405" s="93"/>
      <c r="AL405" s="93">
        <f t="shared" si="140"/>
        <v>0</v>
      </c>
      <c r="AM405" s="93">
        <f t="shared" si="141"/>
        <v>0</v>
      </c>
      <c r="AN405" s="201"/>
      <c r="AO405" s="201"/>
      <c r="AP405" s="93">
        <f t="shared" si="142"/>
        <v>0</v>
      </c>
      <c r="AQ405" s="201"/>
      <c r="AR405" s="201"/>
      <c r="AS405" s="22">
        <f t="shared" si="143"/>
        <v>0.869565217</v>
      </c>
      <c r="AT405" s="221"/>
      <c r="AU405" s="201"/>
      <c r="AV405" s="216"/>
      <c r="AW405" s="201"/>
      <c r="AX405" s="93">
        <f t="shared" si="144"/>
        <v>0</v>
      </c>
      <c r="AY405" s="216"/>
      <c r="AZ405" s="201"/>
      <c r="BA405" s="201"/>
      <c r="BB405" s="201"/>
      <c r="BC405" s="93">
        <f t="shared" si="145"/>
        <v>0</v>
      </c>
      <c r="BD405" s="201"/>
      <c r="BE405" s="201"/>
      <c r="BF405" s="201"/>
      <c r="BG405" s="201"/>
      <c r="BH405" s="93">
        <f t="shared" si="146"/>
        <v>0</v>
      </c>
      <c r="BI405" s="202" t="s">
        <v>492</v>
      </c>
      <c r="BJ405" s="202" t="s">
        <v>492</v>
      </c>
      <c r="BK405" s="202">
        <v>1</v>
      </c>
      <c r="BL405" s="228"/>
      <c r="BM405" s="201"/>
      <c r="BN405" s="231"/>
      <c r="BO405" s="231"/>
      <c r="BP405" s="93">
        <f t="shared" si="147"/>
        <v>1</v>
      </c>
      <c r="BQ405" s="93">
        <f t="shared" si="148"/>
        <v>1</v>
      </c>
      <c r="BR405" s="93">
        <f t="shared" si="149"/>
        <v>56.363745217000002</v>
      </c>
      <c r="BS405" s="105">
        <f t="shared" si="152"/>
        <v>92</v>
      </c>
      <c r="BT405" s="95">
        <f t="shared" si="153"/>
        <v>83</v>
      </c>
      <c r="BU405" s="201">
        <f t="shared" si="151"/>
        <v>314</v>
      </c>
    </row>
    <row r="406" spans="1:73" ht="14">
      <c r="A406" s="190" t="s">
        <v>1333</v>
      </c>
      <c r="B406" s="191" t="s">
        <v>1392</v>
      </c>
      <c r="C406" s="192" t="s">
        <v>1393</v>
      </c>
      <c r="D406" s="193">
        <v>5.5819999999999999</v>
      </c>
      <c r="E406" s="105" t="s">
        <v>88</v>
      </c>
      <c r="F406" s="105">
        <v>1</v>
      </c>
      <c r="G406" s="201"/>
      <c r="H406" s="201"/>
      <c r="I406" s="202" t="s">
        <v>140</v>
      </c>
      <c r="J406" s="202">
        <v>0.2</v>
      </c>
      <c r="K406" s="201"/>
      <c r="L406" s="201"/>
      <c r="M406" s="201"/>
      <c r="N406" s="201"/>
      <c r="O406" s="201">
        <f t="shared" si="150"/>
        <v>1.2</v>
      </c>
      <c r="P406" s="24">
        <f t="shared" si="136"/>
        <v>6.782</v>
      </c>
      <c r="Q406" s="206" t="s">
        <v>91</v>
      </c>
      <c r="R406" s="201">
        <v>3.19123</v>
      </c>
      <c r="S406" s="207">
        <f t="shared" si="137"/>
        <v>49.147379999999998</v>
      </c>
      <c r="T406" s="206">
        <v>83.5</v>
      </c>
      <c r="U406" s="201">
        <v>4.1749999999999998</v>
      </c>
      <c r="V406" s="201"/>
      <c r="W406" s="201"/>
      <c r="X406" s="93">
        <f t="shared" si="138"/>
        <v>4.1749999999999998</v>
      </c>
      <c r="Y406" s="201"/>
      <c r="Z406" s="201"/>
      <c r="AA406" s="216">
        <v>0</v>
      </c>
      <c r="AB406" s="22">
        <f t="shared" si="135"/>
        <v>1</v>
      </c>
      <c r="AC406" s="201"/>
      <c r="AD406" s="201"/>
      <c r="AE406" s="93">
        <f t="shared" si="139"/>
        <v>1</v>
      </c>
      <c r="AF406" s="216">
        <v>6</v>
      </c>
      <c r="AG406" s="216">
        <v>23</v>
      </c>
      <c r="AH406" s="216">
        <v>0</v>
      </c>
      <c r="AI406" s="201">
        <v>0.52173913000000005</v>
      </c>
      <c r="AJ406" s="93">
        <v>0</v>
      </c>
      <c r="AK406" s="201">
        <v>204</v>
      </c>
      <c r="AL406" s="93">
        <f t="shared" si="140"/>
        <v>204</v>
      </c>
      <c r="AM406" s="93">
        <f t="shared" si="141"/>
        <v>2</v>
      </c>
      <c r="AN406" s="202" t="s">
        <v>1394</v>
      </c>
      <c r="AO406" s="202">
        <v>1.5</v>
      </c>
      <c r="AP406" s="93">
        <f t="shared" si="142"/>
        <v>3.5</v>
      </c>
      <c r="AQ406" s="202" t="s">
        <v>212</v>
      </c>
      <c r="AR406" s="202">
        <v>0.2</v>
      </c>
      <c r="AS406" s="22">
        <f t="shared" si="143"/>
        <v>4.2217391299999996</v>
      </c>
      <c r="AT406" s="221"/>
      <c r="AU406" s="201"/>
      <c r="AV406" s="216"/>
      <c r="AW406" s="201"/>
      <c r="AX406" s="93">
        <f t="shared" si="144"/>
        <v>0</v>
      </c>
      <c r="AY406" s="216"/>
      <c r="AZ406" s="201"/>
      <c r="BA406" s="201"/>
      <c r="BB406" s="201"/>
      <c r="BC406" s="93">
        <f t="shared" si="145"/>
        <v>0</v>
      </c>
      <c r="BD406" s="201"/>
      <c r="BE406" s="201"/>
      <c r="BF406" s="201"/>
      <c r="BG406" s="201"/>
      <c r="BH406" s="93">
        <f t="shared" si="146"/>
        <v>0</v>
      </c>
      <c r="BI406" s="202" t="s">
        <v>1395</v>
      </c>
      <c r="BJ406" s="202" t="s">
        <v>1395</v>
      </c>
      <c r="BK406" s="202">
        <v>1.7</v>
      </c>
      <c r="BL406" s="228"/>
      <c r="BM406" s="207"/>
      <c r="BN406" s="93"/>
      <c r="BO406" s="93"/>
      <c r="BP406" s="105">
        <f t="shared" si="147"/>
        <v>1.7</v>
      </c>
      <c r="BQ406" s="93">
        <f t="shared" si="148"/>
        <v>1.7</v>
      </c>
      <c r="BR406" s="93">
        <f t="shared" si="149"/>
        <v>67.026119129999998</v>
      </c>
      <c r="BS406" s="105">
        <f t="shared" si="152"/>
        <v>38</v>
      </c>
      <c r="BT406" s="95">
        <f t="shared" si="153"/>
        <v>27</v>
      </c>
      <c r="BU406" s="201">
        <f t="shared" si="151"/>
        <v>103</v>
      </c>
    </row>
    <row r="407" spans="1:73" ht="14">
      <c r="A407" s="190" t="s">
        <v>1333</v>
      </c>
      <c r="B407" s="191" t="s">
        <v>1396</v>
      </c>
      <c r="C407" s="192" t="s">
        <v>1397</v>
      </c>
      <c r="D407" s="193">
        <v>5.4089999999999998</v>
      </c>
      <c r="E407" s="105" t="s">
        <v>88</v>
      </c>
      <c r="F407" s="105">
        <v>1</v>
      </c>
      <c r="G407" s="201"/>
      <c r="H407" s="201"/>
      <c r="I407" s="201"/>
      <c r="J407" s="201"/>
      <c r="K407" s="201"/>
      <c r="L407" s="201"/>
      <c r="M407" s="201"/>
      <c r="N407" s="201"/>
      <c r="O407" s="201">
        <f t="shared" si="150"/>
        <v>1</v>
      </c>
      <c r="P407" s="24">
        <f t="shared" si="136"/>
        <v>6.4089999999999998</v>
      </c>
      <c r="Q407" s="206" t="s">
        <v>91</v>
      </c>
      <c r="R407" s="201">
        <v>0.74182000000000003</v>
      </c>
      <c r="S407" s="207">
        <f t="shared" si="137"/>
        <v>34.450920000000004</v>
      </c>
      <c r="T407" s="206">
        <v>64</v>
      </c>
      <c r="U407" s="201">
        <v>3.2</v>
      </c>
      <c r="V407" s="201"/>
      <c r="W407" s="201"/>
      <c r="X407" s="93">
        <f t="shared" si="138"/>
        <v>3.2</v>
      </c>
      <c r="Y407" s="201"/>
      <c r="Z407" s="201"/>
      <c r="AA407" s="216">
        <v>1</v>
      </c>
      <c r="AB407" s="22">
        <f t="shared" si="135"/>
        <v>1.2</v>
      </c>
      <c r="AC407" s="201"/>
      <c r="AD407" s="201"/>
      <c r="AE407" s="93">
        <f t="shared" si="139"/>
        <v>1.2</v>
      </c>
      <c r="AF407" s="216">
        <v>10</v>
      </c>
      <c r="AG407" s="216">
        <v>23</v>
      </c>
      <c r="AH407" s="216">
        <v>0</v>
      </c>
      <c r="AI407" s="201">
        <v>0.869565217</v>
      </c>
      <c r="AJ407" s="93">
        <v>0</v>
      </c>
      <c r="AK407" s="93"/>
      <c r="AL407" s="93">
        <f t="shared" si="140"/>
        <v>0</v>
      </c>
      <c r="AM407" s="93">
        <f t="shared" si="141"/>
        <v>0</v>
      </c>
      <c r="AN407" s="201"/>
      <c r="AO407" s="201"/>
      <c r="AP407" s="93">
        <f t="shared" si="142"/>
        <v>0</v>
      </c>
      <c r="AQ407" s="201"/>
      <c r="AR407" s="201"/>
      <c r="AS407" s="22">
        <f t="shared" si="143"/>
        <v>0.869565217</v>
      </c>
      <c r="AT407" s="221"/>
      <c r="AU407" s="201"/>
      <c r="AV407" s="216"/>
      <c r="AW407" s="201"/>
      <c r="AX407" s="93">
        <f t="shared" si="144"/>
        <v>0</v>
      </c>
      <c r="AY407" s="216"/>
      <c r="AZ407" s="201"/>
      <c r="BA407" s="201"/>
      <c r="BB407" s="201"/>
      <c r="BC407" s="93">
        <f t="shared" si="145"/>
        <v>0</v>
      </c>
      <c r="BD407" s="201"/>
      <c r="BE407" s="201"/>
      <c r="BF407" s="201"/>
      <c r="BG407" s="201"/>
      <c r="BH407" s="93">
        <f t="shared" si="146"/>
        <v>0</v>
      </c>
      <c r="BI407" s="202"/>
      <c r="BJ407" s="202"/>
      <c r="BK407" s="202"/>
      <c r="BL407" s="228"/>
      <c r="BM407" s="207"/>
      <c r="BN407" s="93"/>
      <c r="BO407" s="93"/>
      <c r="BP407" s="105">
        <f t="shared" si="147"/>
        <v>0</v>
      </c>
      <c r="BQ407" s="93">
        <f t="shared" si="148"/>
        <v>0</v>
      </c>
      <c r="BR407" s="93">
        <f t="shared" si="149"/>
        <v>46.129485217000003</v>
      </c>
      <c r="BS407" s="105">
        <f t="shared" si="152"/>
        <v>114</v>
      </c>
      <c r="BT407" s="95">
        <f t="shared" si="153"/>
        <v>113</v>
      </c>
      <c r="BU407" s="201">
        <f t="shared" si="151"/>
        <v>428</v>
      </c>
    </row>
    <row r="408" spans="1:73" ht="14">
      <c r="A408" s="190" t="s">
        <v>1333</v>
      </c>
      <c r="B408" s="191" t="s">
        <v>1398</v>
      </c>
      <c r="C408" s="192" t="s">
        <v>1399</v>
      </c>
      <c r="D408" s="193">
        <v>5.7889999999999997</v>
      </c>
      <c r="E408" s="105" t="s">
        <v>88</v>
      </c>
      <c r="F408" s="105">
        <v>1</v>
      </c>
      <c r="G408" s="201"/>
      <c r="H408" s="201"/>
      <c r="I408" s="201" t="s">
        <v>1400</v>
      </c>
      <c r="J408" s="201">
        <v>0.85</v>
      </c>
      <c r="K408" s="201"/>
      <c r="L408" s="201"/>
      <c r="M408" s="201"/>
      <c r="N408" s="201"/>
      <c r="O408" s="201">
        <f t="shared" si="150"/>
        <v>1.85</v>
      </c>
      <c r="P408" s="24">
        <f t="shared" si="136"/>
        <v>7.6390000000000002</v>
      </c>
      <c r="Q408" s="206" t="s">
        <v>91</v>
      </c>
      <c r="R408" s="201">
        <v>2.9325000000000001</v>
      </c>
      <c r="S408" s="207">
        <f t="shared" si="137"/>
        <v>47.594999999999999</v>
      </c>
      <c r="T408" s="206">
        <v>83.5</v>
      </c>
      <c r="U408" s="201">
        <v>4.1749999999999998</v>
      </c>
      <c r="V408" s="201"/>
      <c r="W408" s="201"/>
      <c r="X408" s="93">
        <f t="shared" si="138"/>
        <v>4.1749999999999998</v>
      </c>
      <c r="Y408" s="201"/>
      <c r="Z408" s="201"/>
      <c r="AA408" s="216">
        <v>2.5</v>
      </c>
      <c r="AB408" s="22">
        <f t="shared" si="135"/>
        <v>1.5</v>
      </c>
      <c r="AC408" s="201"/>
      <c r="AD408" s="201"/>
      <c r="AE408" s="93">
        <f t="shared" si="139"/>
        <v>1.5</v>
      </c>
      <c r="AF408" s="216">
        <v>7</v>
      </c>
      <c r="AG408" s="216">
        <v>22</v>
      </c>
      <c r="AH408" s="216">
        <v>0</v>
      </c>
      <c r="AI408" s="201">
        <v>0.63636363600000001</v>
      </c>
      <c r="AJ408" s="93">
        <v>0</v>
      </c>
      <c r="AK408" s="201">
        <v>81</v>
      </c>
      <c r="AL408" s="93">
        <f t="shared" si="140"/>
        <v>81</v>
      </c>
      <c r="AM408" s="93">
        <f t="shared" si="141"/>
        <v>1.62</v>
      </c>
      <c r="AN408" s="201"/>
      <c r="AO408" s="201"/>
      <c r="AP408" s="93">
        <f t="shared" si="142"/>
        <v>1.62</v>
      </c>
      <c r="AQ408" s="201"/>
      <c r="AR408" s="201"/>
      <c r="AS408" s="22">
        <f t="shared" si="143"/>
        <v>2.2563636360000001</v>
      </c>
      <c r="AT408" s="223"/>
      <c r="AU408" s="201"/>
      <c r="AV408" s="216"/>
      <c r="AW408" s="201"/>
      <c r="AX408" s="93">
        <f t="shared" si="144"/>
        <v>0</v>
      </c>
      <c r="AY408" s="216"/>
      <c r="AZ408" s="201"/>
      <c r="BA408" s="201"/>
      <c r="BB408" s="201"/>
      <c r="BC408" s="93">
        <f t="shared" si="145"/>
        <v>0</v>
      </c>
      <c r="BD408" s="202" t="s">
        <v>1401</v>
      </c>
      <c r="BE408" s="201">
        <v>0.15</v>
      </c>
      <c r="BF408" s="201" t="s">
        <v>1402</v>
      </c>
      <c r="BG408" s="201">
        <v>2</v>
      </c>
      <c r="BH408" s="93">
        <f t="shared" si="146"/>
        <v>2.15</v>
      </c>
      <c r="BI408" s="202" t="s">
        <v>1403</v>
      </c>
      <c r="BJ408" s="202" t="s">
        <v>1404</v>
      </c>
      <c r="BK408" s="202">
        <v>3.4</v>
      </c>
      <c r="BL408" s="228" t="s">
        <v>131</v>
      </c>
      <c r="BM408" s="207">
        <v>0.2</v>
      </c>
      <c r="BN408" s="232"/>
      <c r="BO408" s="93"/>
      <c r="BP408" s="105">
        <f t="shared" si="147"/>
        <v>3.6</v>
      </c>
      <c r="BQ408" s="93">
        <f t="shared" si="148"/>
        <v>5.75</v>
      </c>
      <c r="BR408" s="93">
        <f t="shared" si="149"/>
        <v>68.915363635999995</v>
      </c>
      <c r="BS408" s="105">
        <f t="shared" si="152"/>
        <v>48</v>
      </c>
      <c r="BT408" s="95">
        <f t="shared" si="153"/>
        <v>21</v>
      </c>
      <c r="BU408" s="201">
        <f t="shared" si="151"/>
        <v>78</v>
      </c>
    </row>
    <row r="409" spans="1:73" ht="14">
      <c r="A409" s="190" t="s">
        <v>1333</v>
      </c>
      <c r="B409" s="191" t="s">
        <v>1405</v>
      </c>
      <c r="C409" s="192" t="s">
        <v>1406</v>
      </c>
      <c r="D409" s="193">
        <v>5.4539999999999997</v>
      </c>
      <c r="E409" s="105" t="s">
        <v>88</v>
      </c>
      <c r="F409" s="105">
        <v>1</v>
      </c>
      <c r="G409" s="201"/>
      <c r="H409" s="201"/>
      <c r="I409" s="201"/>
      <c r="J409" s="201"/>
      <c r="K409" s="201"/>
      <c r="L409" s="201"/>
      <c r="M409" s="201"/>
      <c r="N409" s="201"/>
      <c r="O409" s="201">
        <f t="shared" si="150"/>
        <v>1</v>
      </c>
      <c r="P409" s="24">
        <f t="shared" si="136"/>
        <v>6.4539999999999997</v>
      </c>
      <c r="Q409" s="206" t="s">
        <v>91</v>
      </c>
      <c r="R409" s="201">
        <v>2.3584900000000002</v>
      </c>
      <c r="S409" s="207">
        <f t="shared" si="137"/>
        <v>44.150939999999999</v>
      </c>
      <c r="T409" s="206">
        <v>83.5</v>
      </c>
      <c r="U409" s="201">
        <v>4.1749999999999998</v>
      </c>
      <c r="V409" s="201"/>
      <c r="W409" s="201"/>
      <c r="X409" s="93">
        <f t="shared" si="138"/>
        <v>4.1749999999999998</v>
      </c>
      <c r="Y409" s="201"/>
      <c r="Z409" s="201"/>
      <c r="AA409" s="216">
        <v>3.25</v>
      </c>
      <c r="AB409" s="22">
        <f t="shared" si="135"/>
        <v>1.65</v>
      </c>
      <c r="AC409" s="201"/>
      <c r="AD409" s="201"/>
      <c r="AE409" s="93">
        <f t="shared" si="139"/>
        <v>1.65</v>
      </c>
      <c r="AF409" s="216">
        <v>0</v>
      </c>
      <c r="AG409" s="216">
        <v>23</v>
      </c>
      <c r="AH409" s="216">
        <v>0</v>
      </c>
      <c r="AI409" s="201">
        <v>0</v>
      </c>
      <c r="AJ409" s="93">
        <v>0</v>
      </c>
      <c r="AK409" s="201">
        <v>208</v>
      </c>
      <c r="AL409" s="93">
        <f t="shared" si="140"/>
        <v>208</v>
      </c>
      <c r="AM409" s="93">
        <f t="shared" si="141"/>
        <v>2</v>
      </c>
      <c r="AN409" s="201"/>
      <c r="AO409" s="201"/>
      <c r="AP409" s="93">
        <f t="shared" si="142"/>
        <v>2</v>
      </c>
      <c r="AQ409" s="201"/>
      <c r="AR409" s="201"/>
      <c r="AS409" s="22">
        <f t="shared" si="143"/>
        <v>2</v>
      </c>
      <c r="AT409" s="221"/>
      <c r="AU409" s="201"/>
      <c r="AV409" s="216"/>
      <c r="AW409" s="201"/>
      <c r="AX409" s="93">
        <f t="shared" si="144"/>
        <v>0</v>
      </c>
      <c r="AY409" s="216"/>
      <c r="AZ409" s="201"/>
      <c r="BA409" s="201"/>
      <c r="BB409" s="201"/>
      <c r="BC409" s="93">
        <f t="shared" si="145"/>
        <v>0</v>
      </c>
      <c r="BD409" s="201"/>
      <c r="BE409" s="201"/>
      <c r="BF409" s="201"/>
      <c r="BG409" s="201"/>
      <c r="BH409" s="93">
        <f t="shared" si="146"/>
        <v>0</v>
      </c>
      <c r="BI409" s="202"/>
      <c r="BJ409" s="202"/>
      <c r="BK409" s="202"/>
      <c r="BL409" s="228"/>
      <c r="BM409" s="207"/>
      <c r="BN409" s="93"/>
      <c r="BO409" s="93"/>
      <c r="BP409" s="105">
        <f t="shared" si="147"/>
        <v>0</v>
      </c>
      <c r="BQ409" s="93">
        <f t="shared" si="148"/>
        <v>0</v>
      </c>
      <c r="BR409" s="93">
        <f t="shared" si="149"/>
        <v>58.429940000000002</v>
      </c>
      <c r="BS409" s="105">
        <f t="shared" si="152"/>
        <v>80</v>
      </c>
      <c r="BT409" s="95">
        <f t="shared" si="153"/>
        <v>69</v>
      </c>
      <c r="BU409" s="201">
        <f t="shared" si="151"/>
        <v>264</v>
      </c>
    </row>
    <row r="410" spans="1:73" ht="14">
      <c r="A410" s="190" t="s">
        <v>1333</v>
      </c>
      <c r="B410" s="191" t="s">
        <v>1407</v>
      </c>
      <c r="C410" s="192" t="s">
        <v>1408</v>
      </c>
      <c r="D410" s="193">
        <v>5.6509999999999998</v>
      </c>
      <c r="E410" s="105" t="s">
        <v>88</v>
      </c>
      <c r="F410" s="105">
        <v>1</v>
      </c>
      <c r="G410" s="201"/>
      <c r="H410" s="201"/>
      <c r="I410" s="201"/>
      <c r="J410" s="201"/>
      <c r="K410" s="201"/>
      <c r="L410" s="201"/>
      <c r="M410" s="201"/>
      <c r="N410" s="201"/>
      <c r="O410" s="201">
        <f t="shared" si="150"/>
        <v>1</v>
      </c>
      <c r="P410" s="24">
        <f t="shared" si="136"/>
        <v>6.6509999999999998</v>
      </c>
      <c r="Q410" s="206" t="s">
        <v>91</v>
      </c>
      <c r="R410" s="201">
        <v>3.4967199999999998</v>
      </c>
      <c r="S410" s="207">
        <f t="shared" si="137"/>
        <v>50.980319999999999</v>
      </c>
      <c r="T410" s="206">
        <v>85</v>
      </c>
      <c r="U410" s="201">
        <v>4.25</v>
      </c>
      <c r="V410" s="201"/>
      <c r="W410" s="201"/>
      <c r="X410" s="93">
        <f t="shared" si="138"/>
        <v>4.25</v>
      </c>
      <c r="Y410" s="201"/>
      <c r="Z410" s="201"/>
      <c r="AA410" s="216">
        <v>4.5</v>
      </c>
      <c r="AB410" s="22">
        <f t="shared" si="135"/>
        <v>1.9</v>
      </c>
      <c r="AC410" s="201"/>
      <c r="AD410" s="201"/>
      <c r="AE410" s="93">
        <f t="shared" si="139"/>
        <v>1.9</v>
      </c>
      <c r="AF410" s="216">
        <v>6</v>
      </c>
      <c r="AG410" s="216">
        <v>23</v>
      </c>
      <c r="AH410" s="216">
        <v>0</v>
      </c>
      <c r="AI410" s="201">
        <v>0.52173913000000005</v>
      </c>
      <c r="AJ410" s="93">
        <v>0</v>
      </c>
      <c r="AK410" s="201">
        <v>188</v>
      </c>
      <c r="AL410" s="93">
        <f t="shared" si="140"/>
        <v>188</v>
      </c>
      <c r="AM410" s="93">
        <f t="shared" si="141"/>
        <v>2</v>
      </c>
      <c r="AN410" s="202" t="s">
        <v>1409</v>
      </c>
      <c r="AO410" s="202">
        <v>0.25</v>
      </c>
      <c r="AP410" s="93">
        <f t="shared" si="142"/>
        <v>2.25</v>
      </c>
      <c r="AQ410" s="201"/>
      <c r="AR410" s="201"/>
      <c r="AS410" s="22">
        <f t="shared" si="143"/>
        <v>2.7717391299999998</v>
      </c>
      <c r="AT410" s="221"/>
      <c r="AU410" s="201"/>
      <c r="AV410" s="216"/>
      <c r="AW410" s="201"/>
      <c r="AX410" s="93">
        <f t="shared" si="144"/>
        <v>0</v>
      </c>
      <c r="AY410" s="216"/>
      <c r="AZ410" s="201"/>
      <c r="BA410" s="201"/>
      <c r="BB410" s="201"/>
      <c r="BC410" s="93">
        <f t="shared" si="145"/>
        <v>0</v>
      </c>
      <c r="BD410" s="201"/>
      <c r="BE410" s="201"/>
      <c r="BF410" s="201"/>
      <c r="BG410" s="201"/>
      <c r="BH410" s="93">
        <f t="shared" si="146"/>
        <v>0</v>
      </c>
      <c r="BI410" s="202" t="s">
        <v>1410</v>
      </c>
      <c r="BJ410" s="202" t="s">
        <v>1410</v>
      </c>
      <c r="BK410" s="202">
        <v>3.5</v>
      </c>
      <c r="BL410" s="228" t="s">
        <v>406</v>
      </c>
      <c r="BM410" s="207">
        <v>0.5</v>
      </c>
      <c r="BN410" s="93"/>
      <c r="BO410" s="93"/>
      <c r="BP410" s="105">
        <f t="shared" si="147"/>
        <v>4</v>
      </c>
      <c r="BQ410" s="93">
        <f t="shared" si="148"/>
        <v>4</v>
      </c>
      <c r="BR410" s="93">
        <f t="shared" si="149"/>
        <v>70.553059129999994</v>
      </c>
      <c r="BS410" s="105">
        <f t="shared" si="152"/>
        <v>18</v>
      </c>
      <c r="BT410" s="95">
        <f t="shared" si="153"/>
        <v>15</v>
      </c>
      <c r="BU410" s="201">
        <f t="shared" si="151"/>
        <v>62</v>
      </c>
    </row>
    <row r="411" spans="1:73" ht="14">
      <c r="A411" s="190" t="s">
        <v>1333</v>
      </c>
      <c r="B411" s="191" t="s">
        <v>1411</v>
      </c>
      <c r="C411" s="192" t="s">
        <v>1412</v>
      </c>
      <c r="D411" s="193">
        <v>5.5449999999999999</v>
      </c>
      <c r="E411" s="105" t="s">
        <v>88</v>
      </c>
      <c r="F411" s="105">
        <v>1</v>
      </c>
      <c r="G411" s="201"/>
      <c r="H411" s="201"/>
      <c r="I411" s="201"/>
      <c r="J411" s="201"/>
      <c r="K411" s="201"/>
      <c r="L411" s="201"/>
      <c r="M411" s="201"/>
      <c r="N411" s="201"/>
      <c r="O411" s="201">
        <f t="shared" si="150"/>
        <v>1</v>
      </c>
      <c r="P411" s="24">
        <f t="shared" si="136"/>
        <v>6.5449999999999999</v>
      </c>
      <c r="Q411" s="206" t="s">
        <v>91</v>
      </c>
      <c r="R411" s="201">
        <v>4.0620000000000003</v>
      </c>
      <c r="S411" s="207">
        <f t="shared" si="137"/>
        <v>54.372</v>
      </c>
      <c r="T411" s="206">
        <v>62.5</v>
      </c>
      <c r="U411" s="201">
        <v>3.125</v>
      </c>
      <c r="V411" s="201"/>
      <c r="W411" s="201"/>
      <c r="X411" s="93">
        <f t="shared" si="138"/>
        <v>3.125</v>
      </c>
      <c r="Y411" s="201"/>
      <c r="Z411" s="201"/>
      <c r="AA411" s="216">
        <v>3.7</v>
      </c>
      <c r="AB411" s="22">
        <f t="shared" si="135"/>
        <v>1.74</v>
      </c>
      <c r="AC411" s="201"/>
      <c r="AD411" s="201"/>
      <c r="AE411" s="93">
        <f t="shared" si="139"/>
        <v>1.74</v>
      </c>
      <c r="AF411" s="216">
        <v>2</v>
      </c>
      <c r="AG411" s="216">
        <v>23</v>
      </c>
      <c r="AH411" s="216">
        <v>0</v>
      </c>
      <c r="AI411" s="201">
        <v>0.17391304299999999</v>
      </c>
      <c r="AJ411" s="93">
        <v>0</v>
      </c>
      <c r="AK411" s="201">
        <v>101.5</v>
      </c>
      <c r="AL411" s="93">
        <f t="shared" si="140"/>
        <v>101.5</v>
      </c>
      <c r="AM411" s="93">
        <f t="shared" si="141"/>
        <v>2</v>
      </c>
      <c r="AN411" s="201"/>
      <c r="AO411" s="201"/>
      <c r="AP411" s="93">
        <f t="shared" si="142"/>
        <v>2</v>
      </c>
      <c r="AQ411" s="201"/>
      <c r="AR411" s="201"/>
      <c r="AS411" s="22">
        <f t="shared" si="143"/>
        <v>2.1739130430000002</v>
      </c>
      <c r="AT411" s="221" t="s">
        <v>1413</v>
      </c>
      <c r="AU411" s="201">
        <v>7.2</v>
      </c>
      <c r="AV411" s="216" t="s">
        <v>425</v>
      </c>
      <c r="AW411" s="201">
        <v>0.8</v>
      </c>
      <c r="AX411" s="93">
        <f t="shared" si="144"/>
        <v>8</v>
      </c>
      <c r="AY411" s="216"/>
      <c r="AZ411" s="201"/>
      <c r="BA411" s="201"/>
      <c r="BB411" s="201"/>
      <c r="BC411" s="93">
        <f t="shared" si="145"/>
        <v>8</v>
      </c>
      <c r="BD411" s="201"/>
      <c r="BE411" s="201"/>
      <c r="BF411" s="201"/>
      <c r="BG411" s="201"/>
      <c r="BH411" s="93">
        <f t="shared" si="146"/>
        <v>0</v>
      </c>
      <c r="BI411" s="202"/>
      <c r="BJ411" s="202"/>
      <c r="BK411" s="202"/>
      <c r="BL411" s="228"/>
      <c r="BM411" s="207"/>
      <c r="BN411" s="93"/>
      <c r="BO411" s="93"/>
      <c r="BP411" s="105">
        <f t="shared" si="147"/>
        <v>0</v>
      </c>
      <c r="BQ411" s="93">
        <f t="shared" si="148"/>
        <v>8</v>
      </c>
      <c r="BR411" s="93">
        <f t="shared" si="149"/>
        <v>75.955913042999995</v>
      </c>
      <c r="BS411" s="105">
        <f t="shared" si="152"/>
        <v>2</v>
      </c>
      <c r="BT411" s="95">
        <f t="shared" si="153"/>
        <v>8</v>
      </c>
      <c r="BU411" s="201">
        <f t="shared" si="151"/>
        <v>29</v>
      </c>
    </row>
    <row r="412" spans="1:73" ht="14">
      <c r="A412" s="190" t="s">
        <v>1333</v>
      </c>
      <c r="B412" s="191" t="s">
        <v>1414</v>
      </c>
      <c r="C412" s="192" t="s">
        <v>1415</v>
      </c>
      <c r="D412" s="193">
        <v>5.5049999999999999</v>
      </c>
      <c r="E412" s="105" t="s">
        <v>88</v>
      </c>
      <c r="F412" s="105">
        <v>1</v>
      </c>
      <c r="G412" s="201"/>
      <c r="H412" s="201"/>
      <c r="I412" s="201" t="s">
        <v>1416</v>
      </c>
      <c r="J412" s="201">
        <v>0.1</v>
      </c>
      <c r="K412" s="201"/>
      <c r="L412" s="201"/>
      <c r="M412" s="201"/>
      <c r="N412" s="201"/>
      <c r="O412" s="201">
        <f t="shared" si="150"/>
        <v>1.1000000000000001</v>
      </c>
      <c r="P412" s="24">
        <f t="shared" si="136"/>
        <v>6.6050000000000004</v>
      </c>
      <c r="Q412" s="206" t="s">
        <v>91</v>
      </c>
      <c r="R412" s="201">
        <v>4.0176499999999997</v>
      </c>
      <c r="S412" s="207">
        <f t="shared" si="137"/>
        <v>54.105899999999998</v>
      </c>
      <c r="T412" s="206">
        <v>60</v>
      </c>
      <c r="U412" s="201">
        <v>3</v>
      </c>
      <c r="V412" s="212" t="s">
        <v>1417</v>
      </c>
      <c r="W412" s="212">
        <v>0.25</v>
      </c>
      <c r="X412" s="93">
        <f t="shared" si="138"/>
        <v>3.25</v>
      </c>
      <c r="Y412" s="201"/>
      <c r="Z412" s="201"/>
      <c r="AA412" s="216">
        <v>4.1500000000000004</v>
      </c>
      <c r="AB412" s="22">
        <f t="shared" si="135"/>
        <v>1.83</v>
      </c>
      <c r="AC412" s="201"/>
      <c r="AD412" s="201"/>
      <c r="AE412" s="93">
        <f t="shared" si="139"/>
        <v>1.83</v>
      </c>
      <c r="AF412" s="216">
        <v>12</v>
      </c>
      <c r="AG412" s="216">
        <v>22</v>
      </c>
      <c r="AH412" s="216">
        <v>0</v>
      </c>
      <c r="AI412" s="201">
        <v>1.0909090910000001</v>
      </c>
      <c r="AJ412" s="93">
        <v>0</v>
      </c>
      <c r="AK412" s="201">
        <v>101</v>
      </c>
      <c r="AL412" s="93">
        <f t="shared" si="140"/>
        <v>101</v>
      </c>
      <c r="AM412" s="93">
        <f t="shared" si="141"/>
        <v>2</v>
      </c>
      <c r="AN412" s="201" t="s">
        <v>1418</v>
      </c>
      <c r="AO412" s="201">
        <v>0.5</v>
      </c>
      <c r="AP412" s="93">
        <f t="shared" si="142"/>
        <v>2.5</v>
      </c>
      <c r="AQ412" s="201" t="s">
        <v>1419</v>
      </c>
      <c r="AR412" s="201">
        <v>0.6</v>
      </c>
      <c r="AS412" s="22">
        <f t="shared" si="143"/>
        <v>4.190909091</v>
      </c>
      <c r="AT412" s="221" t="s">
        <v>1420</v>
      </c>
      <c r="AU412" s="202">
        <v>10.42</v>
      </c>
      <c r="AV412" s="216" t="s">
        <v>1421</v>
      </c>
      <c r="AW412" s="201">
        <v>2.4</v>
      </c>
      <c r="AX412" s="93">
        <f t="shared" si="144"/>
        <v>12.82</v>
      </c>
      <c r="AY412" s="216"/>
      <c r="AZ412" s="201"/>
      <c r="BA412" s="201" t="s">
        <v>1422</v>
      </c>
      <c r="BB412" s="201">
        <v>2</v>
      </c>
      <c r="BC412" s="93">
        <f t="shared" si="145"/>
        <v>14.82</v>
      </c>
      <c r="BD412" s="201"/>
      <c r="BE412" s="201"/>
      <c r="BF412" s="201"/>
      <c r="BG412" s="201"/>
      <c r="BH412" s="93">
        <f t="shared" si="146"/>
        <v>0</v>
      </c>
      <c r="BI412" s="202" t="s">
        <v>1423</v>
      </c>
      <c r="BJ412" s="202" t="s">
        <v>1423</v>
      </c>
      <c r="BK412" s="202">
        <v>1</v>
      </c>
      <c r="BL412" s="228" t="s">
        <v>131</v>
      </c>
      <c r="BM412" s="201">
        <v>0.2</v>
      </c>
      <c r="BN412" s="201"/>
      <c r="BO412" s="201"/>
      <c r="BP412" s="93">
        <f t="shared" si="147"/>
        <v>1.2</v>
      </c>
      <c r="BQ412" s="93">
        <f t="shared" si="148"/>
        <v>12</v>
      </c>
      <c r="BR412" s="93">
        <f t="shared" si="149"/>
        <v>81.981809091000002</v>
      </c>
      <c r="BS412" s="105">
        <f t="shared" si="152"/>
        <v>3</v>
      </c>
      <c r="BT412" s="95">
        <f t="shared" si="153"/>
        <v>1</v>
      </c>
      <c r="BU412" s="201">
        <f t="shared" si="151"/>
        <v>6</v>
      </c>
    </row>
    <row r="413" spans="1:73" ht="14">
      <c r="A413" s="190" t="s">
        <v>1333</v>
      </c>
      <c r="B413" s="191" t="s">
        <v>1424</v>
      </c>
      <c r="C413" s="192" t="s">
        <v>1425</v>
      </c>
      <c r="D413" s="193">
        <v>5.6849999999999996</v>
      </c>
      <c r="E413" s="105" t="s">
        <v>88</v>
      </c>
      <c r="F413" s="105">
        <v>1</v>
      </c>
      <c r="G413" s="201"/>
      <c r="H413" s="201"/>
      <c r="I413" s="201"/>
      <c r="J413" s="201"/>
      <c r="K413" s="201"/>
      <c r="L413" s="201"/>
      <c r="M413" s="201"/>
      <c r="N413" s="201"/>
      <c r="O413" s="201">
        <f t="shared" si="150"/>
        <v>1</v>
      </c>
      <c r="P413" s="24">
        <f t="shared" si="136"/>
        <v>6.6849999999999996</v>
      </c>
      <c r="Q413" s="206" t="s">
        <v>91</v>
      </c>
      <c r="R413" s="201">
        <v>3.1666699999999999</v>
      </c>
      <c r="S413" s="207">
        <f t="shared" si="137"/>
        <v>49.000019999999999</v>
      </c>
      <c r="T413" s="206">
        <v>65</v>
      </c>
      <c r="U413" s="201">
        <v>3.25</v>
      </c>
      <c r="V413" s="201"/>
      <c r="W413" s="201"/>
      <c r="X413" s="93">
        <f t="shared" si="138"/>
        <v>3.25</v>
      </c>
      <c r="Y413" s="201"/>
      <c r="Z413" s="201"/>
      <c r="AA413" s="216">
        <v>4.133</v>
      </c>
      <c r="AB413" s="22">
        <f t="shared" si="135"/>
        <v>1.8266</v>
      </c>
      <c r="AC413" s="201"/>
      <c r="AD413" s="201"/>
      <c r="AE413" s="93">
        <f t="shared" si="139"/>
        <v>1.8266</v>
      </c>
      <c r="AF413" s="216">
        <v>5</v>
      </c>
      <c r="AG413" s="216">
        <v>23</v>
      </c>
      <c r="AH413" s="216">
        <v>0</v>
      </c>
      <c r="AI413" s="201">
        <v>0.43478260899999999</v>
      </c>
      <c r="AJ413" s="93">
        <v>0</v>
      </c>
      <c r="AK413" s="201">
        <v>9</v>
      </c>
      <c r="AL413" s="93">
        <f t="shared" si="140"/>
        <v>9</v>
      </c>
      <c r="AM413" s="93">
        <f t="shared" si="141"/>
        <v>0.18</v>
      </c>
      <c r="AN413" s="201"/>
      <c r="AO413" s="201"/>
      <c r="AP413" s="93">
        <f t="shared" si="142"/>
        <v>0.18</v>
      </c>
      <c r="AQ413" s="201"/>
      <c r="AR413" s="201"/>
      <c r="AS413" s="22">
        <f t="shared" si="143"/>
        <v>0.61478260900000004</v>
      </c>
      <c r="AT413" s="221"/>
      <c r="AU413" s="201"/>
      <c r="AV413" s="216"/>
      <c r="AW413" s="201"/>
      <c r="AX413" s="93">
        <f t="shared" si="144"/>
        <v>0</v>
      </c>
      <c r="AY413" s="216"/>
      <c r="AZ413" s="201"/>
      <c r="BA413" s="201"/>
      <c r="BB413" s="201"/>
      <c r="BC413" s="93">
        <f t="shared" si="145"/>
        <v>0</v>
      </c>
      <c r="BD413" s="201"/>
      <c r="BE413" s="201"/>
      <c r="BF413" s="201"/>
      <c r="BG413" s="201"/>
      <c r="BH413" s="93">
        <f t="shared" si="146"/>
        <v>0</v>
      </c>
      <c r="BI413" s="202" t="s">
        <v>554</v>
      </c>
      <c r="BJ413" s="202" t="s">
        <v>554</v>
      </c>
      <c r="BK413" s="202">
        <v>1</v>
      </c>
      <c r="BL413" s="228"/>
      <c r="BM413" s="201"/>
      <c r="BN413" s="201"/>
      <c r="BO413" s="201"/>
      <c r="BP413" s="93">
        <f t="shared" si="147"/>
        <v>1</v>
      </c>
      <c r="BQ413" s="93">
        <f t="shared" si="148"/>
        <v>1</v>
      </c>
      <c r="BR413" s="93">
        <f t="shared" si="149"/>
        <v>62.376402609000003</v>
      </c>
      <c r="BS413" s="105">
        <f t="shared" si="152"/>
        <v>39</v>
      </c>
      <c r="BT413" s="95">
        <f t="shared" si="153"/>
        <v>46</v>
      </c>
      <c r="BU413" s="201">
        <f t="shared" si="151"/>
        <v>163</v>
      </c>
    </row>
    <row r="414" spans="1:73" ht="14">
      <c r="A414" s="190" t="s">
        <v>1333</v>
      </c>
      <c r="B414" s="191" t="s">
        <v>1426</v>
      </c>
      <c r="C414" s="192" t="s">
        <v>1427</v>
      </c>
      <c r="D414" s="193">
        <v>5.6630000000000003</v>
      </c>
      <c r="E414" s="105" t="s">
        <v>88</v>
      </c>
      <c r="F414" s="105">
        <v>1</v>
      </c>
      <c r="G414" s="201"/>
      <c r="H414" s="201"/>
      <c r="I414" s="201" t="s">
        <v>1428</v>
      </c>
      <c r="J414" s="201">
        <v>0.25</v>
      </c>
      <c r="K414" s="201"/>
      <c r="L414" s="201"/>
      <c r="M414" s="201"/>
      <c r="N414" s="201"/>
      <c r="O414" s="201">
        <f t="shared" si="150"/>
        <v>1.25</v>
      </c>
      <c r="P414" s="24">
        <f t="shared" si="136"/>
        <v>6.9130000000000003</v>
      </c>
      <c r="Q414" s="206" t="s">
        <v>91</v>
      </c>
      <c r="R414" s="201">
        <v>3.5042599999999999</v>
      </c>
      <c r="S414" s="207">
        <f t="shared" si="137"/>
        <v>51.025559999999999</v>
      </c>
      <c r="T414" s="206">
        <v>69.5</v>
      </c>
      <c r="U414" s="201">
        <v>3.4750000000000001</v>
      </c>
      <c r="V414" s="201"/>
      <c r="W414" s="201"/>
      <c r="X414" s="93">
        <f t="shared" si="138"/>
        <v>3.4750000000000001</v>
      </c>
      <c r="Y414" s="201"/>
      <c r="Z414" s="201"/>
      <c r="AA414" s="216">
        <v>4.5</v>
      </c>
      <c r="AB414" s="22">
        <f t="shared" si="135"/>
        <v>1.9</v>
      </c>
      <c r="AC414" s="201"/>
      <c r="AD414" s="201"/>
      <c r="AE414" s="93">
        <f t="shared" si="139"/>
        <v>1.9</v>
      </c>
      <c r="AF414" s="216">
        <v>7</v>
      </c>
      <c r="AG414" s="216">
        <v>22</v>
      </c>
      <c r="AH414" s="216">
        <v>0</v>
      </c>
      <c r="AI414" s="201">
        <v>0.63636363600000001</v>
      </c>
      <c r="AJ414" s="93">
        <v>0</v>
      </c>
      <c r="AK414" s="201">
        <v>11</v>
      </c>
      <c r="AL414" s="93">
        <f t="shared" si="140"/>
        <v>11</v>
      </c>
      <c r="AM414" s="93">
        <f t="shared" si="141"/>
        <v>0.22</v>
      </c>
      <c r="AN414" s="201"/>
      <c r="AO414" s="201"/>
      <c r="AP414" s="93">
        <f t="shared" si="142"/>
        <v>0.22</v>
      </c>
      <c r="AQ414" s="201" t="s">
        <v>1429</v>
      </c>
      <c r="AR414" s="202">
        <v>0.2</v>
      </c>
      <c r="AS414" s="22">
        <f t="shared" si="143"/>
        <v>1.0563636359999999</v>
      </c>
      <c r="AT414" s="221"/>
      <c r="AU414" s="201"/>
      <c r="AV414" s="216"/>
      <c r="AW414" s="201"/>
      <c r="AX414" s="93">
        <f t="shared" si="144"/>
        <v>0</v>
      </c>
      <c r="AY414" s="216"/>
      <c r="AZ414" s="201"/>
      <c r="BA414" s="201"/>
      <c r="BB414" s="201"/>
      <c r="BC414" s="93">
        <f t="shared" si="145"/>
        <v>0</v>
      </c>
      <c r="BD414" s="201"/>
      <c r="BE414" s="201"/>
      <c r="BF414" s="201"/>
      <c r="BG414" s="201"/>
      <c r="BH414" s="93">
        <f t="shared" si="146"/>
        <v>0</v>
      </c>
      <c r="BI414" s="202" t="s">
        <v>1430</v>
      </c>
      <c r="BJ414" s="202" t="s">
        <v>1430</v>
      </c>
      <c r="BK414" s="202">
        <v>3.9</v>
      </c>
      <c r="BL414" s="229" t="s">
        <v>1431</v>
      </c>
      <c r="BM414" s="201">
        <v>0.5</v>
      </c>
      <c r="BN414" s="201"/>
      <c r="BO414" s="201"/>
      <c r="BP414" s="93">
        <f t="shared" si="147"/>
        <v>4.4000000000000004</v>
      </c>
      <c r="BQ414" s="93">
        <f t="shared" si="148"/>
        <v>4.4000000000000004</v>
      </c>
      <c r="BR414" s="93">
        <f t="shared" si="149"/>
        <v>68.769923636000001</v>
      </c>
      <c r="BS414" s="105">
        <f t="shared" si="152"/>
        <v>17</v>
      </c>
      <c r="BT414" s="95">
        <f t="shared" si="153"/>
        <v>23</v>
      </c>
      <c r="BU414" s="201">
        <f t="shared" si="151"/>
        <v>84</v>
      </c>
    </row>
    <row r="415" spans="1:73" ht="14">
      <c r="A415" s="190" t="s">
        <v>1333</v>
      </c>
      <c r="B415" s="191" t="s">
        <v>1432</v>
      </c>
      <c r="C415" s="192" t="s">
        <v>1433</v>
      </c>
      <c r="D415" s="193">
        <v>5.5060000000000002</v>
      </c>
      <c r="E415" s="105" t="s">
        <v>88</v>
      </c>
      <c r="F415" s="105">
        <v>1</v>
      </c>
      <c r="G415" s="201"/>
      <c r="H415" s="201"/>
      <c r="I415" s="201" t="s">
        <v>140</v>
      </c>
      <c r="J415" s="201">
        <v>0.2</v>
      </c>
      <c r="K415" s="201"/>
      <c r="L415" s="201"/>
      <c r="M415" s="201"/>
      <c r="N415" s="201"/>
      <c r="O415" s="201">
        <f t="shared" si="150"/>
        <v>1.2</v>
      </c>
      <c r="P415" s="24">
        <f t="shared" si="136"/>
        <v>6.7060000000000004</v>
      </c>
      <c r="Q415" s="206" t="s">
        <v>91</v>
      </c>
      <c r="R415" s="201">
        <v>1.98525</v>
      </c>
      <c r="S415" s="207">
        <f t="shared" si="137"/>
        <v>41.911499999999997</v>
      </c>
      <c r="T415" s="206">
        <v>77</v>
      </c>
      <c r="U415" s="201">
        <v>3.85</v>
      </c>
      <c r="V415" s="201"/>
      <c r="W415" s="201"/>
      <c r="X415" s="93">
        <f t="shared" si="138"/>
        <v>3.85</v>
      </c>
      <c r="Y415" s="201"/>
      <c r="Z415" s="201"/>
      <c r="AA415" s="216">
        <v>3.35</v>
      </c>
      <c r="AB415" s="22">
        <f t="shared" si="135"/>
        <v>1.67</v>
      </c>
      <c r="AC415" s="201"/>
      <c r="AD415" s="201"/>
      <c r="AE415" s="93">
        <f t="shared" si="139"/>
        <v>1.67</v>
      </c>
      <c r="AF415" s="216">
        <v>7</v>
      </c>
      <c r="AG415" s="216">
        <v>22</v>
      </c>
      <c r="AH415" s="216">
        <v>0</v>
      </c>
      <c r="AI415" s="201">
        <v>0.63636363600000001</v>
      </c>
      <c r="AJ415" s="93">
        <v>0</v>
      </c>
      <c r="AK415" s="93"/>
      <c r="AL415" s="93">
        <f t="shared" si="140"/>
        <v>0</v>
      </c>
      <c r="AM415" s="93">
        <f t="shared" si="141"/>
        <v>0</v>
      </c>
      <c r="AN415" s="201"/>
      <c r="AO415" s="201"/>
      <c r="AP415" s="93">
        <f t="shared" si="142"/>
        <v>0</v>
      </c>
      <c r="AQ415" s="201"/>
      <c r="AR415" s="201"/>
      <c r="AS415" s="22">
        <f t="shared" si="143"/>
        <v>0.63636363600000001</v>
      </c>
      <c r="AT415" s="221"/>
      <c r="AU415" s="201"/>
      <c r="AV415" s="216"/>
      <c r="AW415" s="201"/>
      <c r="AX415" s="93">
        <f t="shared" si="144"/>
        <v>0</v>
      </c>
      <c r="AY415" s="216"/>
      <c r="AZ415" s="201"/>
      <c r="BA415" s="201"/>
      <c r="BB415" s="201"/>
      <c r="BC415" s="93">
        <f t="shared" si="145"/>
        <v>0</v>
      </c>
      <c r="BD415" s="201"/>
      <c r="BE415" s="201"/>
      <c r="BF415" s="201"/>
      <c r="BG415" s="201"/>
      <c r="BH415" s="93">
        <f t="shared" si="146"/>
        <v>0</v>
      </c>
      <c r="BI415" s="202"/>
      <c r="BJ415" s="202"/>
      <c r="BK415" s="202"/>
      <c r="BL415" s="228"/>
      <c r="BM415" s="201"/>
      <c r="BN415" s="201"/>
      <c r="BO415" s="201"/>
      <c r="BP415" s="93">
        <f t="shared" si="147"/>
        <v>0</v>
      </c>
      <c r="BQ415" s="93">
        <f t="shared" si="148"/>
        <v>0</v>
      </c>
      <c r="BR415" s="93">
        <f t="shared" si="149"/>
        <v>54.773863636000002</v>
      </c>
      <c r="BS415" s="105">
        <f t="shared" si="152"/>
        <v>95</v>
      </c>
      <c r="BT415" s="95">
        <f t="shared" si="153"/>
        <v>93</v>
      </c>
      <c r="BU415" s="201">
        <f t="shared" si="151"/>
        <v>352</v>
      </c>
    </row>
    <row r="416" spans="1:73" ht="14">
      <c r="A416" s="190" t="s">
        <v>1333</v>
      </c>
      <c r="B416" s="191" t="s">
        <v>1434</v>
      </c>
      <c r="C416" s="192" t="s">
        <v>1435</v>
      </c>
      <c r="D416" s="193">
        <v>5.673</v>
      </c>
      <c r="E416" s="105" t="s">
        <v>88</v>
      </c>
      <c r="F416" s="105">
        <v>1</v>
      </c>
      <c r="G416" s="201"/>
      <c r="H416" s="201"/>
      <c r="I416" s="201"/>
      <c r="J416" s="201"/>
      <c r="K416" s="201"/>
      <c r="L416" s="201"/>
      <c r="M416" s="201"/>
      <c r="N416" s="201"/>
      <c r="O416" s="201">
        <f t="shared" si="150"/>
        <v>1</v>
      </c>
      <c r="P416" s="24">
        <f t="shared" si="136"/>
        <v>6.673</v>
      </c>
      <c r="Q416" s="206" t="s">
        <v>91</v>
      </c>
      <c r="R416" s="201">
        <v>2.4573800000000001</v>
      </c>
      <c r="S416" s="207">
        <f t="shared" si="137"/>
        <v>44.744280000000003</v>
      </c>
      <c r="T416" s="206">
        <v>74</v>
      </c>
      <c r="U416" s="201">
        <v>3.7</v>
      </c>
      <c r="V416" s="201"/>
      <c r="W416" s="201"/>
      <c r="X416" s="93">
        <f t="shared" si="138"/>
        <v>3.7</v>
      </c>
      <c r="Y416" s="201"/>
      <c r="Z416" s="201"/>
      <c r="AA416" s="216">
        <v>3.25</v>
      </c>
      <c r="AB416" s="22">
        <f t="shared" si="135"/>
        <v>1.65</v>
      </c>
      <c r="AC416" s="201"/>
      <c r="AD416" s="201"/>
      <c r="AE416" s="93">
        <f t="shared" si="139"/>
        <v>1.65</v>
      </c>
      <c r="AF416" s="216">
        <v>5</v>
      </c>
      <c r="AG416" s="216">
        <v>23</v>
      </c>
      <c r="AH416" s="216">
        <v>0</v>
      </c>
      <c r="AI416" s="201">
        <v>0.43478260899999999</v>
      </c>
      <c r="AJ416" s="93">
        <v>0</v>
      </c>
      <c r="AK416" s="93"/>
      <c r="AL416" s="93">
        <f t="shared" si="140"/>
        <v>0</v>
      </c>
      <c r="AM416" s="93">
        <f t="shared" si="141"/>
        <v>0</v>
      </c>
      <c r="AN416" s="201"/>
      <c r="AO416" s="201"/>
      <c r="AP416" s="93">
        <f t="shared" si="142"/>
        <v>0</v>
      </c>
      <c r="AQ416" s="201"/>
      <c r="AR416" s="201"/>
      <c r="AS416" s="22">
        <f t="shared" si="143"/>
        <v>0.43478260899999999</v>
      </c>
      <c r="AT416" s="221"/>
      <c r="AU416" s="201"/>
      <c r="AV416" s="216" t="s">
        <v>1436</v>
      </c>
      <c r="AW416" s="201">
        <v>1</v>
      </c>
      <c r="AX416" s="93">
        <f t="shared" si="144"/>
        <v>1</v>
      </c>
      <c r="AY416" s="216"/>
      <c r="AZ416" s="201"/>
      <c r="BA416" s="201"/>
      <c r="BB416" s="201"/>
      <c r="BC416" s="93">
        <f t="shared" si="145"/>
        <v>1</v>
      </c>
      <c r="BD416" s="201"/>
      <c r="BE416" s="201"/>
      <c r="BF416" s="201"/>
      <c r="BG416" s="201"/>
      <c r="BH416" s="93">
        <f t="shared" si="146"/>
        <v>0</v>
      </c>
      <c r="BI416" s="202"/>
      <c r="BJ416" s="202"/>
      <c r="BK416" s="202"/>
      <c r="BL416" s="228"/>
      <c r="BM416" s="201"/>
      <c r="BN416" s="201"/>
      <c r="BO416" s="201"/>
      <c r="BP416" s="93">
        <f t="shared" si="147"/>
        <v>0</v>
      </c>
      <c r="BQ416" s="93">
        <f t="shared" si="148"/>
        <v>1</v>
      </c>
      <c r="BR416" s="93">
        <f t="shared" si="149"/>
        <v>58.202062609000002</v>
      </c>
      <c r="BS416" s="105">
        <f t="shared" si="152"/>
        <v>72</v>
      </c>
      <c r="BT416" s="95">
        <f t="shared" si="153"/>
        <v>70</v>
      </c>
      <c r="BU416" s="201">
        <f t="shared" si="151"/>
        <v>269</v>
      </c>
    </row>
    <row r="417" spans="1:73" ht="15.75" customHeight="1">
      <c r="A417" s="198" t="s">
        <v>1437</v>
      </c>
      <c r="B417" s="198" t="s">
        <v>1438</v>
      </c>
      <c r="C417" s="199" t="s">
        <v>1439</v>
      </c>
      <c r="D417" s="200">
        <v>5.1189999999999998</v>
      </c>
      <c r="E417" s="173" t="s">
        <v>108</v>
      </c>
      <c r="F417" s="173">
        <v>0.5</v>
      </c>
      <c r="G417" s="173"/>
      <c r="H417" s="173"/>
      <c r="I417" s="173"/>
      <c r="J417" s="173"/>
      <c r="K417" s="181" t="s">
        <v>1440</v>
      </c>
      <c r="L417" s="173"/>
      <c r="M417" s="173"/>
      <c r="N417" s="173"/>
      <c r="O417" s="173">
        <f t="shared" si="150"/>
        <v>0.5</v>
      </c>
      <c r="P417" s="24">
        <f t="shared" si="136"/>
        <v>5.6189999999999998</v>
      </c>
      <c r="Q417" s="173" t="s">
        <v>91</v>
      </c>
      <c r="R417" s="173">
        <v>2.2985899999999999</v>
      </c>
      <c r="S417" s="210">
        <f t="shared" si="137"/>
        <v>43.791539999999998</v>
      </c>
      <c r="T417" s="173">
        <v>83.5</v>
      </c>
      <c r="U417" s="213">
        <f t="shared" ref="U417:U443" si="154">T417*0.05</f>
        <v>4.1749999999999998</v>
      </c>
      <c r="V417" s="173" t="s">
        <v>1441</v>
      </c>
      <c r="W417" s="214">
        <v>0.5</v>
      </c>
      <c r="X417" s="173">
        <f t="shared" si="138"/>
        <v>4.6749999999999998</v>
      </c>
      <c r="Y417" s="173"/>
      <c r="Z417" s="173"/>
      <c r="AA417" s="177">
        <v>4.25</v>
      </c>
      <c r="AB417" s="22">
        <f t="shared" si="135"/>
        <v>1.85</v>
      </c>
      <c r="AC417" s="173"/>
      <c r="AD417" s="173"/>
      <c r="AE417" s="173">
        <f t="shared" si="139"/>
        <v>1.85</v>
      </c>
      <c r="AF417" s="177">
        <v>6</v>
      </c>
      <c r="AG417" s="177">
        <v>23</v>
      </c>
      <c r="AH417" s="177">
        <v>0</v>
      </c>
      <c r="AI417" s="173">
        <f t="shared" ref="AI417:AI443" si="155">AF417/AG417*2-AH417*0.5</f>
        <v>0.52173913043478304</v>
      </c>
      <c r="AJ417" s="173">
        <v>0</v>
      </c>
      <c r="AK417" s="173">
        <v>251</v>
      </c>
      <c r="AL417" s="173">
        <f t="shared" si="140"/>
        <v>251</v>
      </c>
      <c r="AM417" s="173">
        <f t="shared" si="141"/>
        <v>2</v>
      </c>
      <c r="AN417" s="173"/>
      <c r="AO417" s="173"/>
      <c r="AP417" s="173">
        <f t="shared" si="142"/>
        <v>2</v>
      </c>
      <c r="AQ417" s="173"/>
      <c r="AR417" s="173"/>
      <c r="AS417" s="22">
        <f t="shared" si="143"/>
        <v>2.52173913043478</v>
      </c>
      <c r="AT417" s="224"/>
      <c r="AU417" s="173"/>
      <c r="AV417" s="177"/>
      <c r="AW417" s="173"/>
      <c r="AX417" s="173">
        <f t="shared" si="144"/>
        <v>0</v>
      </c>
      <c r="AY417" s="177"/>
      <c r="AZ417" s="173"/>
      <c r="BA417" s="173"/>
      <c r="BB417" s="173"/>
      <c r="BC417" s="173">
        <f t="shared" si="145"/>
        <v>0</v>
      </c>
      <c r="BD417" s="173"/>
      <c r="BE417" s="173"/>
      <c r="BF417" s="173"/>
      <c r="BG417" s="173"/>
      <c r="BH417" s="173">
        <f t="shared" si="146"/>
        <v>0</v>
      </c>
      <c r="BI417" s="166"/>
      <c r="BJ417" s="166"/>
      <c r="BK417" s="166"/>
      <c r="BL417" s="230"/>
      <c r="BM417" s="173"/>
      <c r="BN417" s="173"/>
      <c r="BO417" s="173"/>
      <c r="BP417" s="173">
        <f t="shared" si="147"/>
        <v>0</v>
      </c>
      <c r="BQ417" s="173">
        <f t="shared" si="148"/>
        <v>0</v>
      </c>
      <c r="BR417" s="173">
        <f t="shared" si="149"/>
        <v>58.457279130434799</v>
      </c>
      <c r="BS417" s="173">
        <f t="shared" si="152"/>
        <v>83</v>
      </c>
      <c r="BT417" s="166">
        <f t="shared" si="153"/>
        <v>67</v>
      </c>
      <c r="BU417" s="173">
        <f t="shared" si="151"/>
        <v>260</v>
      </c>
    </row>
    <row r="418" spans="1:73" ht="14">
      <c r="A418" s="198" t="s">
        <v>1437</v>
      </c>
      <c r="B418" s="198" t="s">
        <v>1442</v>
      </c>
      <c r="C418" s="199" t="s">
        <v>1443</v>
      </c>
      <c r="D418" s="200">
        <v>5.4489999999999998</v>
      </c>
      <c r="E418" s="173" t="s">
        <v>108</v>
      </c>
      <c r="F418" s="173">
        <v>0.5</v>
      </c>
      <c r="G418" s="173"/>
      <c r="H418" s="173"/>
      <c r="I418" s="173"/>
      <c r="J418" s="173"/>
      <c r="K418" s="173"/>
      <c r="L418" s="173"/>
      <c r="M418" s="173"/>
      <c r="N418" s="173"/>
      <c r="O418" s="173">
        <f t="shared" si="150"/>
        <v>0.5</v>
      </c>
      <c r="P418" s="24">
        <f t="shared" si="136"/>
        <v>5.9489999999999998</v>
      </c>
      <c r="Q418" s="173" t="s">
        <v>91</v>
      </c>
      <c r="R418" s="173">
        <v>4.1166700000000001</v>
      </c>
      <c r="S418" s="210">
        <f t="shared" si="137"/>
        <v>54.700020000000002</v>
      </c>
      <c r="T418" s="173">
        <v>65</v>
      </c>
      <c r="U418" s="213">
        <f t="shared" si="154"/>
        <v>3.25</v>
      </c>
      <c r="V418" s="173"/>
      <c r="W418" s="214"/>
      <c r="X418" s="173">
        <f t="shared" si="138"/>
        <v>3.25</v>
      </c>
      <c r="Y418" s="173"/>
      <c r="Z418" s="173"/>
      <c r="AA418" s="177">
        <v>1.9</v>
      </c>
      <c r="AB418" s="22">
        <f t="shared" si="135"/>
        <v>1.38</v>
      </c>
      <c r="AC418" s="173"/>
      <c r="AD418" s="173"/>
      <c r="AE418" s="173">
        <f t="shared" si="139"/>
        <v>1.38</v>
      </c>
      <c r="AF418" s="177">
        <v>2</v>
      </c>
      <c r="AG418" s="177">
        <v>23</v>
      </c>
      <c r="AH418" s="177">
        <v>0</v>
      </c>
      <c r="AI418" s="173">
        <f t="shared" si="155"/>
        <v>0.173913043478261</v>
      </c>
      <c r="AJ418" s="173">
        <v>0</v>
      </c>
      <c r="AK418" s="173">
        <v>81</v>
      </c>
      <c r="AL418" s="173">
        <f t="shared" si="140"/>
        <v>81</v>
      </c>
      <c r="AM418" s="173">
        <f t="shared" si="141"/>
        <v>1.62</v>
      </c>
      <c r="AN418" s="173"/>
      <c r="AO418" s="173"/>
      <c r="AP418" s="173">
        <f t="shared" si="142"/>
        <v>1.62</v>
      </c>
      <c r="AQ418" s="173" t="s">
        <v>1444</v>
      </c>
      <c r="AR418" s="173">
        <v>0.3</v>
      </c>
      <c r="AS418" s="22">
        <f t="shared" si="143"/>
        <v>2.0939130434782598</v>
      </c>
      <c r="AT418" s="183" t="s">
        <v>1445</v>
      </c>
      <c r="AU418" s="166">
        <v>12.56</v>
      </c>
      <c r="AV418" s="177"/>
      <c r="AW418" s="173"/>
      <c r="AX418" s="173">
        <f t="shared" si="144"/>
        <v>12.56</v>
      </c>
      <c r="AY418" s="177"/>
      <c r="AZ418" s="181"/>
      <c r="BA418" s="173"/>
      <c r="BB418" s="173"/>
      <c r="BC418" s="173">
        <f t="shared" si="145"/>
        <v>12.56</v>
      </c>
      <c r="BD418" s="173"/>
      <c r="BE418" s="173"/>
      <c r="BF418" s="173"/>
      <c r="BG418" s="173"/>
      <c r="BH418" s="173">
        <f t="shared" si="146"/>
        <v>0</v>
      </c>
      <c r="BI418" s="166" t="s">
        <v>641</v>
      </c>
      <c r="BJ418" s="166" t="s">
        <v>641</v>
      </c>
      <c r="BK418" s="166">
        <v>1.5</v>
      </c>
      <c r="BL418" s="230"/>
      <c r="BM418" s="173"/>
      <c r="BN418" s="173"/>
      <c r="BO418" s="173"/>
      <c r="BP418" s="173">
        <f t="shared" si="147"/>
        <v>1.5</v>
      </c>
      <c r="BQ418" s="173">
        <f t="shared" si="148"/>
        <v>12</v>
      </c>
      <c r="BR418" s="173">
        <f t="shared" si="149"/>
        <v>79.372933043478298</v>
      </c>
      <c r="BS418" s="173">
        <f t="shared" si="152"/>
        <v>1</v>
      </c>
      <c r="BT418" s="166">
        <f t="shared" si="153"/>
        <v>4</v>
      </c>
      <c r="BU418" s="173">
        <f t="shared" si="151"/>
        <v>20</v>
      </c>
    </row>
    <row r="419" spans="1:73" ht="26">
      <c r="A419" s="198" t="s">
        <v>1437</v>
      </c>
      <c r="B419" s="198" t="s">
        <v>1446</v>
      </c>
      <c r="C419" s="199" t="s">
        <v>1447</v>
      </c>
      <c r="D419" s="200">
        <v>5.4649999999999999</v>
      </c>
      <c r="E419" s="173" t="s">
        <v>108</v>
      </c>
      <c r="F419" s="173">
        <v>0.5</v>
      </c>
      <c r="G419" s="173"/>
      <c r="H419" s="173"/>
      <c r="I419" s="173"/>
      <c r="J419" s="173"/>
      <c r="K419" s="173"/>
      <c r="L419" s="173"/>
      <c r="M419" s="173"/>
      <c r="N419" s="173"/>
      <c r="O419" s="173">
        <f t="shared" si="150"/>
        <v>0.5</v>
      </c>
      <c r="P419" s="24">
        <f t="shared" si="136"/>
        <v>5.9649999999999999</v>
      </c>
      <c r="Q419" s="173" t="s">
        <v>91</v>
      </c>
      <c r="R419" s="173">
        <v>1.7690900000000001</v>
      </c>
      <c r="S419" s="210">
        <f t="shared" si="137"/>
        <v>40.614539999999998</v>
      </c>
      <c r="T419" s="173">
        <v>77.5</v>
      </c>
      <c r="U419" s="213">
        <f t="shared" si="154"/>
        <v>3.875</v>
      </c>
      <c r="V419" s="173"/>
      <c r="W419" s="214"/>
      <c r="X419" s="173">
        <f t="shared" si="138"/>
        <v>3.875</v>
      </c>
      <c r="Y419" s="173"/>
      <c r="Z419" s="173"/>
      <c r="AA419" s="177">
        <v>4.05</v>
      </c>
      <c r="AB419" s="22">
        <f t="shared" si="135"/>
        <v>1.81</v>
      </c>
      <c r="AC419" s="173"/>
      <c r="AD419" s="173"/>
      <c r="AE419" s="173">
        <f t="shared" si="139"/>
        <v>1.81</v>
      </c>
      <c r="AF419" s="177">
        <v>2</v>
      </c>
      <c r="AG419" s="177">
        <v>23</v>
      </c>
      <c r="AH419" s="177">
        <v>0</v>
      </c>
      <c r="AI419" s="173">
        <f t="shared" si="155"/>
        <v>0.173913043478261</v>
      </c>
      <c r="AJ419" s="173">
        <v>0</v>
      </c>
      <c r="AK419" s="181">
        <v>13</v>
      </c>
      <c r="AL419" s="173">
        <f t="shared" si="140"/>
        <v>13</v>
      </c>
      <c r="AM419" s="173">
        <f t="shared" si="141"/>
        <v>0.26</v>
      </c>
      <c r="AN419" s="173"/>
      <c r="AO419" s="173"/>
      <c r="AP419" s="173">
        <f t="shared" si="142"/>
        <v>0.26</v>
      </c>
      <c r="AQ419" s="173"/>
      <c r="AR419" s="173"/>
      <c r="AS419" s="22">
        <f t="shared" si="143"/>
        <v>0.43391304347826098</v>
      </c>
      <c r="AT419" s="183"/>
      <c r="AU419" s="166"/>
      <c r="AV419" s="177"/>
      <c r="AW419" s="173"/>
      <c r="AX419" s="173">
        <f t="shared" si="144"/>
        <v>0</v>
      </c>
      <c r="AY419" s="177"/>
      <c r="AZ419" s="173"/>
      <c r="BA419" s="173"/>
      <c r="BB419" s="173"/>
      <c r="BC419" s="173">
        <f t="shared" si="145"/>
        <v>0</v>
      </c>
      <c r="BD419" s="173"/>
      <c r="BE419" s="173"/>
      <c r="BF419" s="173"/>
      <c r="BG419" s="173"/>
      <c r="BH419" s="173">
        <f t="shared" si="146"/>
        <v>0</v>
      </c>
      <c r="BI419" s="183" t="s">
        <v>1448</v>
      </c>
      <c r="BJ419" s="183" t="s">
        <v>1448</v>
      </c>
      <c r="BK419" s="166">
        <v>2.7</v>
      </c>
      <c r="BL419" s="230"/>
      <c r="BM419" s="173"/>
      <c r="BN419" s="173"/>
      <c r="BO419" s="173"/>
      <c r="BP419" s="173">
        <f t="shared" si="147"/>
        <v>2.7</v>
      </c>
      <c r="BQ419" s="173">
        <f t="shared" si="148"/>
        <v>2.7</v>
      </c>
      <c r="BR419" s="173">
        <f t="shared" si="149"/>
        <v>55.398453043478298</v>
      </c>
      <c r="BS419" s="173">
        <f t="shared" si="152"/>
        <v>102</v>
      </c>
      <c r="BT419" s="166">
        <f t="shared" si="153"/>
        <v>90</v>
      </c>
      <c r="BU419" s="173">
        <f t="shared" si="151"/>
        <v>341</v>
      </c>
    </row>
    <row r="420" spans="1:73" ht="14">
      <c r="A420" s="198" t="s">
        <v>1437</v>
      </c>
      <c r="B420" s="198" t="s">
        <v>1449</v>
      </c>
      <c r="C420" s="199" t="s">
        <v>1450</v>
      </c>
      <c r="D420" s="200">
        <v>5.5179999999999998</v>
      </c>
      <c r="E420" s="173" t="s">
        <v>108</v>
      </c>
      <c r="F420" s="173">
        <v>0.5</v>
      </c>
      <c r="G420" s="173"/>
      <c r="H420" s="173"/>
      <c r="I420" s="173" t="s">
        <v>1451</v>
      </c>
      <c r="J420" s="166">
        <v>0.45</v>
      </c>
      <c r="K420" s="173"/>
      <c r="L420" s="173"/>
      <c r="M420" s="173"/>
      <c r="N420" s="173"/>
      <c r="O420" s="173">
        <f t="shared" si="150"/>
        <v>0.95</v>
      </c>
      <c r="P420" s="24">
        <f t="shared" si="136"/>
        <v>6.468</v>
      </c>
      <c r="Q420" s="173" t="s">
        <v>91</v>
      </c>
      <c r="R420" s="173">
        <v>3.5326499999999998</v>
      </c>
      <c r="S420" s="210">
        <f t="shared" si="137"/>
        <v>51.195900000000002</v>
      </c>
      <c r="T420" s="173">
        <v>77</v>
      </c>
      <c r="U420" s="213">
        <f t="shared" si="154"/>
        <v>3.85</v>
      </c>
      <c r="V420" s="173"/>
      <c r="W420" s="214"/>
      <c r="X420" s="173">
        <f t="shared" si="138"/>
        <v>3.85</v>
      </c>
      <c r="Y420" s="173"/>
      <c r="Z420" s="173"/>
      <c r="AA420" s="177">
        <v>4</v>
      </c>
      <c r="AB420" s="22">
        <f t="shared" si="135"/>
        <v>1.8</v>
      </c>
      <c r="AC420" s="173"/>
      <c r="AD420" s="173"/>
      <c r="AE420" s="173">
        <f t="shared" si="139"/>
        <v>1.8</v>
      </c>
      <c r="AF420" s="177">
        <v>6</v>
      </c>
      <c r="AG420" s="177">
        <v>22</v>
      </c>
      <c r="AH420" s="177">
        <v>0</v>
      </c>
      <c r="AI420" s="173">
        <f t="shared" si="155"/>
        <v>0.54545454545454497</v>
      </c>
      <c r="AJ420" s="173">
        <v>0</v>
      </c>
      <c r="AK420" s="173">
        <v>148</v>
      </c>
      <c r="AL420" s="173">
        <f t="shared" si="140"/>
        <v>148</v>
      </c>
      <c r="AM420" s="173">
        <f t="shared" si="141"/>
        <v>2</v>
      </c>
      <c r="AN420" s="173" t="s">
        <v>758</v>
      </c>
      <c r="AO420" s="173">
        <v>0.75</v>
      </c>
      <c r="AP420" s="173">
        <f t="shared" si="142"/>
        <v>2.75</v>
      </c>
      <c r="AQ420" s="173" t="s">
        <v>1452</v>
      </c>
      <c r="AR420" s="173">
        <v>0.5</v>
      </c>
      <c r="AS420" s="22">
        <f t="shared" si="143"/>
        <v>3.7954545454545499</v>
      </c>
      <c r="AT420" s="183" t="s">
        <v>1453</v>
      </c>
      <c r="AU420" s="166">
        <v>7.6</v>
      </c>
      <c r="AV420" s="177"/>
      <c r="AW420" s="173"/>
      <c r="AX420" s="173">
        <f t="shared" si="144"/>
        <v>7.6</v>
      </c>
      <c r="AY420" s="177"/>
      <c r="AZ420" s="173"/>
      <c r="BA420" s="173"/>
      <c r="BB420" s="173"/>
      <c r="BC420" s="173">
        <f t="shared" si="145"/>
        <v>7.6</v>
      </c>
      <c r="BD420" s="173"/>
      <c r="BE420" s="173"/>
      <c r="BF420" s="173"/>
      <c r="BG420" s="173"/>
      <c r="BH420" s="173">
        <f t="shared" si="146"/>
        <v>0</v>
      </c>
      <c r="BI420" s="166"/>
      <c r="BJ420" s="166"/>
      <c r="BK420" s="166"/>
      <c r="BL420" s="230"/>
      <c r="BM420" s="173"/>
      <c r="BN420" s="173"/>
      <c r="BO420" s="173"/>
      <c r="BP420" s="173">
        <f t="shared" si="147"/>
        <v>0</v>
      </c>
      <c r="BQ420" s="173">
        <f t="shared" si="148"/>
        <v>7.6</v>
      </c>
      <c r="BR420" s="173">
        <f t="shared" si="149"/>
        <v>74.709354545454502</v>
      </c>
      <c r="BS420" s="173">
        <f t="shared" si="152"/>
        <v>15</v>
      </c>
      <c r="BT420" s="166">
        <f t="shared" si="153"/>
        <v>10</v>
      </c>
      <c r="BU420" s="173">
        <f t="shared" si="151"/>
        <v>32</v>
      </c>
    </row>
    <row r="421" spans="1:73" ht="14">
      <c r="A421" s="198" t="s">
        <v>1437</v>
      </c>
      <c r="B421" s="198" t="s">
        <v>1454</v>
      </c>
      <c r="C421" s="199" t="s">
        <v>1455</v>
      </c>
      <c r="D421" s="200">
        <v>5.5519999999999996</v>
      </c>
      <c r="E421" s="173" t="s">
        <v>108</v>
      </c>
      <c r="F421" s="173">
        <v>0.5</v>
      </c>
      <c r="G421" s="173"/>
      <c r="H421" s="173"/>
      <c r="I421" s="173" t="s">
        <v>1456</v>
      </c>
      <c r="J421" s="173">
        <v>0.25</v>
      </c>
      <c r="K421" s="173"/>
      <c r="L421" s="173"/>
      <c r="M421" s="173"/>
      <c r="N421" s="173"/>
      <c r="O421" s="173">
        <f t="shared" si="150"/>
        <v>0.75</v>
      </c>
      <c r="P421" s="24">
        <f t="shared" si="136"/>
        <v>6.3019999999999996</v>
      </c>
      <c r="Q421" s="173" t="s">
        <v>91</v>
      </c>
      <c r="R421" s="173">
        <v>2.4377399999999998</v>
      </c>
      <c r="S421" s="210">
        <f t="shared" si="137"/>
        <v>44.626440000000002</v>
      </c>
      <c r="T421" s="173">
        <v>60.5</v>
      </c>
      <c r="U421" s="213">
        <f t="shared" si="154"/>
        <v>3.0249999999999999</v>
      </c>
      <c r="V421" s="173"/>
      <c r="W421" s="214"/>
      <c r="X421" s="173">
        <f t="shared" si="138"/>
        <v>3.0249999999999999</v>
      </c>
      <c r="Y421" s="173"/>
      <c r="Z421" s="173"/>
      <c r="AA421" s="177">
        <v>4.2670000000000003</v>
      </c>
      <c r="AB421" s="22">
        <f t="shared" si="135"/>
        <v>1.8533999999999999</v>
      </c>
      <c r="AC421" s="173"/>
      <c r="AD421" s="173"/>
      <c r="AE421" s="173">
        <f t="shared" si="139"/>
        <v>1.8533999999999999</v>
      </c>
      <c r="AF421" s="177">
        <v>9</v>
      </c>
      <c r="AG421" s="177">
        <v>23</v>
      </c>
      <c r="AH421" s="177">
        <v>0</v>
      </c>
      <c r="AI421" s="173">
        <f t="shared" si="155"/>
        <v>0.78260869565217395</v>
      </c>
      <c r="AJ421" s="173">
        <v>0</v>
      </c>
      <c r="AK421" s="173">
        <v>153.5</v>
      </c>
      <c r="AL421" s="173">
        <f t="shared" si="140"/>
        <v>153.5</v>
      </c>
      <c r="AM421" s="173">
        <f t="shared" si="141"/>
        <v>2</v>
      </c>
      <c r="AN421" s="173" t="s">
        <v>1457</v>
      </c>
      <c r="AO421" s="173">
        <v>1</v>
      </c>
      <c r="AP421" s="173">
        <f t="shared" si="142"/>
        <v>3</v>
      </c>
      <c r="AQ421" s="173"/>
      <c r="AR421" s="173"/>
      <c r="AS421" s="22">
        <f t="shared" si="143"/>
        <v>3.7826086956521698</v>
      </c>
      <c r="AT421" s="183"/>
      <c r="AU421" s="166"/>
      <c r="AV421" s="177"/>
      <c r="AW421" s="173"/>
      <c r="AX421" s="173">
        <f t="shared" si="144"/>
        <v>0</v>
      </c>
      <c r="AY421" s="177"/>
      <c r="AZ421" s="173"/>
      <c r="BA421" s="173"/>
      <c r="BB421" s="173"/>
      <c r="BC421" s="173">
        <f t="shared" si="145"/>
        <v>0</v>
      </c>
      <c r="BD421" s="173"/>
      <c r="BE421" s="173"/>
      <c r="BF421" s="173"/>
      <c r="BG421" s="173"/>
      <c r="BH421" s="173">
        <f t="shared" si="146"/>
        <v>0</v>
      </c>
      <c r="BI421" s="166" t="s">
        <v>1193</v>
      </c>
      <c r="BJ421" s="166" t="s">
        <v>1193</v>
      </c>
      <c r="BK421" s="166">
        <v>2</v>
      </c>
      <c r="BL421" s="230"/>
      <c r="BM421" s="173"/>
      <c r="BN421" s="173"/>
      <c r="BO421" s="173"/>
      <c r="BP421" s="173">
        <f t="shared" si="147"/>
        <v>2</v>
      </c>
      <c r="BQ421" s="173">
        <f t="shared" si="148"/>
        <v>2</v>
      </c>
      <c r="BR421" s="173">
        <f t="shared" si="149"/>
        <v>61.589448695652202</v>
      </c>
      <c r="BS421" s="173">
        <f t="shared" si="152"/>
        <v>74</v>
      </c>
      <c r="BT421" s="166">
        <f t="shared" si="153"/>
        <v>52</v>
      </c>
      <c r="BU421" s="173">
        <f t="shared" si="151"/>
        <v>182</v>
      </c>
    </row>
    <row r="422" spans="1:73" ht="14">
      <c r="A422" s="198" t="s">
        <v>1437</v>
      </c>
      <c r="B422" s="198" t="s">
        <v>1458</v>
      </c>
      <c r="C422" s="199" t="s">
        <v>1459</v>
      </c>
      <c r="D422" s="200">
        <v>5.5659999999999998</v>
      </c>
      <c r="E422" s="173" t="s">
        <v>108</v>
      </c>
      <c r="F422" s="173">
        <v>0.5</v>
      </c>
      <c r="G422" s="173"/>
      <c r="H422" s="173"/>
      <c r="I422" s="173"/>
      <c r="J422" s="173"/>
      <c r="K422" s="173"/>
      <c r="L422" s="173"/>
      <c r="M422" s="173"/>
      <c r="N422" s="173"/>
      <c r="O422" s="173">
        <f t="shared" si="150"/>
        <v>0.5</v>
      </c>
      <c r="P422" s="24">
        <f t="shared" si="136"/>
        <v>6.0659999999999998</v>
      </c>
      <c r="Q422" s="173" t="s">
        <v>91</v>
      </c>
      <c r="R422" s="173">
        <v>2.6381800000000002</v>
      </c>
      <c r="S422" s="210">
        <f t="shared" si="137"/>
        <v>45.829079999999998</v>
      </c>
      <c r="T422" s="173">
        <v>76</v>
      </c>
      <c r="U422" s="213">
        <f t="shared" si="154"/>
        <v>3.8</v>
      </c>
      <c r="V422" s="173"/>
      <c r="W422" s="214"/>
      <c r="X422" s="173">
        <f t="shared" si="138"/>
        <v>3.8</v>
      </c>
      <c r="Y422" s="173"/>
      <c r="Z422" s="173"/>
      <c r="AA422" s="177">
        <v>2.65</v>
      </c>
      <c r="AB422" s="22">
        <f t="shared" si="135"/>
        <v>1.53</v>
      </c>
      <c r="AC422" s="173"/>
      <c r="AD422" s="173"/>
      <c r="AE422" s="173">
        <f t="shared" si="139"/>
        <v>1.53</v>
      </c>
      <c r="AF422" s="177">
        <v>3</v>
      </c>
      <c r="AG422" s="177">
        <v>23</v>
      </c>
      <c r="AH422" s="177">
        <v>0</v>
      </c>
      <c r="AI422" s="173">
        <f t="shared" si="155"/>
        <v>0.26086956521739102</v>
      </c>
      <c r="AJ422" s="173">
        <v>0</v>
      </c>
      <c r="AK422" s="173"/>
      <c r="AL422" s="173">
        <f t="shared" si="140"/>
        <v>0</v>
      </c>
      <c r="AM422" s="173">
        <f t="shared" si="141"/>
        <v>0</v>
      </c>
      <c r="AN422" s="173"/>
      <c r="AO422" s="173"/>
      <c r="AP422" s="173">
        <f t="shared" si="142"/>
        <v>0</v>
      </c>
      <c r="AQ422" s="173"/>
      <c r="AR422" s="173"/>
      <c r="AS422" s="22">
        <f t="shared" si="143"/>
        <v>0.26086956521739102</v>
      </c>
      <c r="AT422" s="183"/>
      <c r="AU422" s="166"/>
      <c r="AV422" s="177"/>
      <c r="AW422" s="173"/>
      <c r="AX422" s="173">
        <f t="shared" si="144"/>
        <v>0</v>
      </c>
      <c r="AY422" s="177"/>
      <c r="AZ422" s="173"/>
      <c r="BA422" s="173"/>
      <c r="BB422" s="173"/>
      <c r="BC422" s="173">
        <f t="shared" si="145"/>
        <v>0</v>
      </c>
      <c r="BD422" s="173"/>
      <c r="BE422" s="173"/>
      <c r="BF422" s="173"/>
      <c r="BG422" s="173"/>
      <c r="BH422" s="173">
        <f t="shared" si="146"/>
        <v>0</v>
      </c>
      <c r="BI422" s="166"/>
      <c r="BJ422" s="166"/>
      <c r="BK422" s="166"/>
      <c r="BL422" s="230"/>
      <c r="BM422" s="173"/>
      <c r="BN422" s="173"/>
      <c r="BO422" s="173"/>
      <c r="BP422" s="173">
        <f t="shared" si="147"/>
        <v>0</v>
      </c>
      <c r="BQ422" s="173">
        <f t="shared" si="148"/>
        <v>0</v>
      </c>
      <c r="BR422" s="173">
        <f t="shared" si="149"/>
        <v>57.485949565217403</v>
      </c>
      <c r="BS422" s="173">
        <f t="shared" si="152"/>
        <v>66</v>
      </c>
      <c r="BT422" s="166">
        <f t="shared" si="153"/>
        <v>77</v>
      </c>
      <c r="BU422" s="173">
        <f t="shared" si="151"/>
        <v>287</v>
      </c>
    </row>
    <row r="423" spans="1:73" ht="14">
      <c r="A423" s="198" t="s">
        <v>1437</v>
      </c>
      <c r="B423" s="198" t="s">
        <v>1460</v>
      </c>
      <c r="C423" s="199" t="s">
        <v>1461</v>
      </c>
      <c r="D423" s="200">
        <v>5.6719999999999997</v>
      </c>
      <c r="E423" s="173" t="s">
        <v>108</v>
      </c>
      <c r="F423" s="173">
        <v>0.5</v>
      </c>
      <c r="G423" s="173"/>
      <c r="H423" s="173"/>
      <c r="I423" s="173"/>
      <c r="J423" s="173"/>
      <c r="K423" s="173"/>
      <c r="L423" s="173"/>
      <c r="M423" s="173"/>
      <c r="N423" s="173"/>
      <c r="O423" s="173">
        <f t="shared" si="150"/>
        <v>0.5</v>
      </c>
      <c r="P423" s="24">
        <f t="shared" si="136"/>
        <v>6.1719999999999997</v>
      </c>
      <c r="Q423" s="173" t="s">
        <v>91</v>
      </c>
      <c r="R423" s="173">
        <v>3.5672700000000002</v>
      </c>
      <c r="S423" s="210">
        <f t="shared" si="137"/>
        <v>51.403619999999997</v>
      </c>
      <c r="T423" s="173">
        <v>76</v>
      </c>
      <c r="U423" s="213">
        <f t="shared" si="154"/>
        <v>3.8</v>
      </c>
      <c r="V423" s="173"/>
      <c r="W423" s="214"/>
      <c r="X423" s="173">
        <f t="shared" si="138"/>
        <v>3.8</v>
      </c>
      <c r="Y423" s="173"/>
      <c r="Z423" s="173"/>
      <c r="AA423" s="177">
        <v>3.9</v>
      </c>
      <c r="AB423" s="22">
        <f t="shared" si="135"/>
        <v>1.78</v>
      </c>
      <c r="AC423" s="173"/>
      <c r="AD423" s="173"/>
      <c r="AE423" s="173">
        <f t="shared" si="139"/>
        <v>1.78</v>
      </c>
      <c r="AF423" s="177">
        <v>2</v>
      </c>
      <c r="AG423" s="177">
        <v>23</v>
      </c>
      <c r="AH423" s="177">
        <v>0</v>
      </c>
      <c r="AI423" s="173">
        <f t="shared" si="155"/>
        <v>0.173913043478261</v>
      </c>
      <c r="AJ423" s="173">
        <v>0</v>
      </c>
      <c r="AK423" s="173"/>
      <c r="AL423" s="173">
        <f t="shared" si="140"/>
        <v>0</v>
      </c>
      <c r="AM423" s="173">
        <f t="shared" si="141"/>
        <v>0</v>
      </c>
      <c r="AN423" s="173"/>
      <c r="AO423" s="173"/>
      <c r="AP423" s="173">
        <f t="shared" si="142"/>
        <v>0</v>
      </c>
      <c r="AQ423" s="173"/>
      <c r="AR423" s="173"/>
      <c r="AS423" s="22">
        <f t="shared" si="143"/>
        <v>0.173913043478261</v>
      </c>
      <c r="AT423" s="183"/>
      <c r="AU423" s="166"/>
      <c r="AV423" s="177" t="s">
        <v>678</v>
      </c>
      <c r="AW423" s="173">
        <v>0.3</v>
      </c>
      <c r="AX423" s="173">
        <f t="shared" si="144"/>
        <v>0.3</v>
      </c>
      <c r="AY423" s="177"/>
      <c r="AZ423" s="173"/>
      <c r="BA423" s="173"/>
      <c r="BB423" s="173"/>
      <c r="BC423" s="173">
        <f t="shared" si="145"/>
        <v>0.3</v>
      </c>
      <c r="BD423" s="173"/>
      <c r="BE423" s="173"/>
      <c r="BF423" s="173"/>
      <c r="BG423" s="173"/>
      <c r="BH423" s="173">
        <f t="shared" si="146"/>
        <v>0</v>
      </c>
      <c r="BI423" s="166"/>
      <c r="BJ423" s="166"/>
      <c r="BK423" s="166"/>
      <c r="BL423" s="230"/>
      <c r="BM423" s="173"/>
      <c r="BN423" s="173"/>
      <c r="BO423" s="173"/>
      <c r="BP423" s="173">
        <f t="shared" si="147"/>
        <v>0</v>
      </c>
      <c r="BQ423" s="173">
        <f t="shared" si="148"/>
        <v>0.3</v>
      </c>
      <c r="BR423" s="173">
        <f t="shared" si="149"/>
        <v>63.629533043478297</v>
      </c>
      <c r="BS423" s="173">
        <f t="shared" si="152"/>
        <v>13</v>
      </c>
      <c r="BT423" s="166">
        <f t="shared" si="153"/>
        <v>38</v>
      </c>
      <c r="BU423" s="173">
        <f t="shared" si="151"/>
        <v>136</v>
      </c>
    </row>
    <row r="424" spans="1:73" ht="14">
      <c r="A424" s="198" t="s">
        <v>1437</v>
      </c>
      <c r="B424" s="198" t="s">
        <v>1462</v>
      </c>
      <c r="C424" s="199" t="s">
        <v>1463</v>
      </c>
      <c r="D424" s="200">
        <v>5.5890000000000004</v>
      </c>
      <c r="E424" s="173" t="s">
        <v>108</v>
      </c>
      <c r="F424" s="173">
        <v>0.5</v>
      </c>
      <c r="G424" s="173"/>
      <c r="H424" s="173"/>
      <c r="I424" s="173"/>
      <c r="J424" s="173"/>
      <c r="K424" s="173"/>
      <c r="L424" s="173"/>
      <c r="M424" s="173"/>
      <c r="N424" s="173"/>
      <c r="O424" s="173">
        <f t="shared" si="150"/>
        <v>0.5</v>
      </c>
      <c r="P424" s="24">
        <f t="shared" si="136"/>
        <v>6.0890000000000004</v>
      </c>
      <c r="Q424" s="173" t="s">
        <v>91</v>
      </c>
      <c r="R424" s="173">
        <v>2.96909</v>
      </c>
      <c r="S424" s="210">
        <f t="shared" si="137"/>
        <v>47.814540000000001</v>
      </c>
      <c r="T424" s="173">
        <v>81.5</v>
      </c>
      <c r="U424" s="213">
        <f t="shared" si="154"/>
        <v>4.0750000000000002</v>
      </c>
      <c r="V424" s="173"/>
      <c r="W424" s="214"/>
      <c r="X424" s="173">
        <f t="shared" si="138"/>
        <v>4.0750000000000002</v>
      </c>
      <c r="Y424" s="173"/>
      <c r="Z424" s="173"/>
      <c r="AA424" s="177">
        <v>2.9</v>
      </c>
      <c r="AB424" s="22">
        <f t="shared" si="135"/>
        <v>1.58</v>
      </c>
      <c r="AC424" s="173"/>
      <c r="AD424" s="173"/>
      <c r="AE424" s="173">
        <f t="shared" si="139"/>
        <v>1.58</v>
      </c>
      <c r="AF424" s="177">
        <v>13</v>
      </c>
      <c r="AG424" s="177">
        <v>22</v>
      </c>
      <c r="AH424" s="177">
        <v>0</v>
      </c>
      <c r="AI424" s="173">
        <f t="shared" si="155"/>
        <v>1.1818181818181801</v>
      </c>
      <c r="AJ424" s="173">
        <v>0</v>
      </c>
      <c r="AK424" s="173">
        <v>3.5</v>
      </c>
      <c r="AL424" s="173">
        <f t="shared" si="140"/>
        <v>3.5</v>
      </c>
      <c r="AM424" s="173">
        <f t="shared" si="141"/>
        <v>7.0000000000000007E-2</v>
      </c>
      <c r="AN424" s="173"/>
      <c r="AO424" s="173"/>
      <c r="AP424" s="173">
        <f t="shared" si="142"/>
        <v>7.0000000000000007E-2</v>
      </c>
      <c r="AQ424" s="173"/>
      <c r="AR424" s="173"/>
      <c r="AS424" s="22">
        <f t="shared" si="143"/>
        <v>1.2518181818181799</v>
      </c>
      <c r="AT424" s="183"/>
      <c r="AU424" s="166"/>
      <c r="AV424" s="177"/>
      <c r="AW424" s="173"/>
      <c r="AX424" s="173">
        <f t="shared" si="144"/>
        <v>0</v>
      </c>
      <c r="AY424" s="177"/>
      <c r="AZ424" s="173"/>
      <c r="BA424" s="173"/>
      <c r="BB424" s="173"/>
      <c r="BC424" s="173">
        <f t="shared" si="145"/>
        <v>0</v>
      </c>
      <c r="BD424" s="173"/>
      <c r="BE424" s="173"/>
      <c r="BF424" s="173"/>
      <c r="BG424" s="173"/>
      <c r="BH424" s="173">
        <f t="shared" si="146"/>
        <v>0</v>
      </c>
      <c r="BI424" s="166" t="s">
        <v>130</v>
      </c>
      <c r="BJ424" s="166" t="s">
        <v>130</v>
      </c>
      <c r="BK424" s="166">
        <v>1</v>
      </c>
      <c r="BL424" s="230"/>
      <c r="BM424" s="173"/>
      <c r="BN424" s="173"/>
      <c r="BO424" s="173"/>
      <c r="BP424" s="173">
        <f t="shared" si="147"/>
        <v>1</v>
      </c>
      <c r="BQ424" s="173">
        <f t="shared" si="148"/>
        <v>1</v>
      </c>
      <c r="BR424" s="173">
        <f t="shared" si="149"/>
        <v>61.810358181818202</v>
      </c>
      <c r="BS424" s="173">
        <f t="shared" si="152"/>
        <v>43</v>
      </c>
      <c r="BT424" s="166">
        <f t="shared" si="153"/>
        <v>49</v>
      </c>
      <c r="BU424" s="173">
        <f t="shared" si="151"/>
        <v>178</v>
      </c>
    </row>
    <row r="425" spans="1:73" ht="14">
      <c r="A425" s="198" t="s">
        <v>1437</v>
      </c>
      <c r="B425" s="198" t="s">
        <v>1464</v>
      </c>
      <c r="C425" s="199" t="s">
        <v>1465</v>
      </c>
      <c r="D425" s="200">
        <v>5.6470000000000002</v>
      </c>
      <c r="E425" s="173" t="s">
        <v>108</v>
      </c>
      <c r="F425" s="173">
        <v>0.5</v>
      </c>
      <c r="G425" s="173"/>
      <c r="H425" s="173"/>
      <c r="I425" s="173"/>
      <c r="J425" s="173"/>
      <c r="K425" s="173"/>
      <c r="L425" s="173"/>
      <c r="M425" s="173"/>
      <c r="N425" s="173"/>
      <c r="O425" s="173">
        <f t="shared" si="150"/>
        <v>0.5</v>
      </c>
      <c r="P425" s="24">
        <f t="shared" si="136"/>
        <v>6.1470000000000002</v>
      </c>
      <c r="Q425" s="173" t="s">
        <v>91</v>
      </c>
      <c r="R425" s="173">
        <v>2.8854500000000001</v>
      </c>
      <c r="S425" s="210">
        <f t="shared" si="137"/>
        <v>47.3127</v>
      </c>
      <c r="T425" s="173">
        <v>79</v>
      </c>
      <c r="U425" s="213">
        <f t="shared" si="154"/>
        <v>3.95</v>
      </c>
      <c r="V425" s="173"/>
      <c r="W425" s="214"/>
      <c r="X425" s="173">
        <f t="shared" si="138"/>
        <v>3.95</v>
      </c>
      <c r="Y425" s="173"/>
      <c r="Z425" s="173"/>
      <c r="AA425" s="177">
        <v>2.7</v>
      </c>
      <c r="AB425" s="22">
        <f t="shared" si="135"/>
        <v>1.54</v>
      </c>
      <c r="AC425" s="173"/>
      <c r="AD425" s="173"/>
      <c r="AE425" s="173">
        <f t="shared" si="139"/>
        <v>1.54</v>
      </c>
      <c r="AF425" s="177">
        <v>3</v>
      </c>
      <c r="AG425" s="177">
        <v>23</v>
      </c>
      <c r="AH425" s="177">
        <v>0</v>
      </c>
      <c r="AI425" s="173">
        <f t="shared" si="155"/>
        <v>0.26086956521739102</v>
      </c>
      <c r="AJ425" s="173">
        <v>0</v>
      </c>
      <c r="AK425" s="173">
        <v>194.5</v>
      </c>
      <c r="AL425" s="173">
        <f t="shared" si="140"/>
        <v>194.5</v>
      </c>
      <c r="AM425" s="173">
        <f t="shared" si="141"/>
        <v>2</v>
      </c>
      <c r="AN425" s="173"/>
      <c r="AO425" s="173"/>
      <c r="AP425" s="173">
        <f t="shared" si="142"/>
        <v>2</v>
      </c>
      <c r="AQ425" s="173"/>
      <c r="AR425" s="173"/>
      <c r="AS425" s="22">
        <f t="shared" si="143"/>
        <v>2.2608695652173898</v>
      </c>
      <c r="AT425" s="183"/>
      <c r="AU425" s="166"/>
      <c r="AV425" s="177"/>
      <c r="AW425" s="173"/>
      <c r="AX425" s="173">
        <f t="shared" si="144"/>
        <v>0</v>
      </c>
      <c r="AY425" s="177"/>
      <c r="AZ425" s="173"/>
      <c r="BA425" s="173"/>
      <c r="BB425" s="173"/>
      <c r="BC425" s="173">
        <f t="shared" si="145"/>
        <v>0</v>
      </c>
      <c r="BD425" s="173"/>
      <c r="BE425" s="173"/>
      <c r="BF425" s="173"/>
      <c r="BG425" s="173"/>
      <c r="BH425" s="173">
        <f t="shared" si="146"/>
        <v>0</v>
      </c>
      <c r="BI425" s="166"/>
      <c r="BJ425" s="166"/>
      <c r="BK425" s="166"/>
      <c r="BL425" s="230"/>
      <c r="BM425" s="173"/>
      <c r="BN425" s="173"/>
      <c r="BO425" s="173"/>
      <c r="BP425" s="173">
        <f t="shared" si="147"/>
        <v>0</v>
      </c>
      <c r="BQ425" s="173">
        <f t="shared" si="148"/>
        <v>0</v>
      </c>
      <c r="BR425" s="173">
        <f t="shared" si="149"/>
        <v>61.210569565217398</v>
      </c>
      <c r="BS425" s="173">
        <f t="shared" si="152"/>
        <v>52</v>
      </c>
      <c r="BT425" s="166">
        <f t="shared" si="153"/>
        <v>56</v>
      </c>
      <c r="BU425" s="173">
        <f t="shared" si="151"/>
        <v>194</v>
      </c>
    </row>
    <row r="426" spans="1:73" ht="14">
      <c r="A426" s="198" t="s">
        <v>1437</v>
      </c>
      <c r="B426" s="198" t="s">
        <v>1466</v>
      </c>
      <c r="C426" s="199" t="s">
        <v>1467</v>
      </c>
      <c r="D426" s="200">
        <v>5.4950000000000001</v>
      </c>
      <c r="E426" s="173" t="s">
        <v>108</v>
      </c>
      <c r="F426" s="173">
        <v>0.5</v>
      </c>
      <c r="G426" s="173"/>
      <c r="H426" s="173"/>
      <c r="I426" s="173"/>
      <c r="J426" s="173"/>
      <c r="K426" s="173"/>
      <c r="L426" s="173"/>
      <c r="M426" s="173"/>
      <c r="N426" s="173"/>
      <c r="O426" s="173">
        <f t="shared" si="150"/>
        <v>0.5</v>
      </c>
      <c r="P426" s="24">
        <f t="shared" si="136"/>
        <v>5.9950000000000001</v>
      </c>
      <c r="Q426" s="173" t="s">
        <v>91</v>
      </c>
      <c r="R426" s="173">
        <v>2.8620700000000001</v>
      </c>
      <c r="S426" s="210">
        <f t="shared" si="137"/>
        <v>47.172420000000002</v>
      </c>
      <c r="T426" s="173">
        <v>73</v>
      </c>
      <c r="U426" s="213">
        <f t="shared" si="154"/>
        <v>3.65</v>
      </c>
      <c r="V426" s="173"/>
      <c r="W426" s="214"/>
      <c r="X426" s="173">
        <f t="shared" si="138"/>
        <v>3.65</v>
      </c>
      <c r="Y426" s="173"/>
      <c r="Z426" s="173"/>
      <c r="AA426" s="177">
        <v>2.6</v>
      </c>
      <c r="AB426" s="22">
        <f t="shared" si="135"/>
        <v>1.52</v>
      </c>
      <c r="AC426" s="173"/>
      <c r="AD426" s="173"/>
      <c r="AE426" s="173">
        <f t="shared" si="139"/>
        <v>1.52</v>
      </c>
      <c r="AF426" s="177">
        <v>2</v>
      </c>
      <c r="AG426" s="177">
        <v>23</v>
      </c>
      <c r="AH426" s="177">
        <v>0</v>
      </c>
      <c r="AI426" s="173">
        <f t="shared" si="155"/>
        <v>0.173913043478261</v>
      </c>
      <c r="AJ426" s="173">
        <v>0</v>
      </c>
      <c r="AK426" s="173">
        <v>12</v>
      </c>
      <c r="AL426" s="173">
        <f t="shared" si="140"/>
        <v>12</v>
      </c>
      <c r="AM426" s="173">
        <f t="shared" si="141"/>
        <v>0.24</v>
      </c>
      <c r="AN426" s="173"/>
      <c r="AO426" s="173"/>
      <c r="AP426" s="173">
        <f t="shared" si="142"/>
        <v>0.24</v>
      </c>
      <c r="AQ426" s="173"/>
      <c r="AR426" s="173"/>
      <c r="AS426" s="22">
        <f t="shared" si="143"/>
        <v>0.41391304347826102</v>
      </c>
      <c r="AT426" s="183"/>
      <c r="AU426" s="166"/>
      <c r="AV426" s="177"/>
      <c r="AW426" s="173"/>
      <c r="AX426" s="173">
        <f t="shared" si="144"/>
        <v>0</v>
      </c>
      <c r="AY426" s="177"/>
      <c r="AZ426" s="173"/>
      <c r="BA426" s="173"/>
      <c r="BB426" s="173"/>
      <c r="BC426" s="173">
        <f t="shared" si="145"/>
        <v>0</v>
      </c>
      <c r="BD426" s="173"/>
      <c r="BE426" s="173"/>
      <c r="BF426" s="173"/>
      <c r="BG426" s="173"/>
      <c r="BH426" s="173">
        <f t="shared" si="146"/>
        <v>0</v>
      </c>
      <c r="BI426" s="166"/>
      <c r="BJ426" s="166"/>
      <c r="BK426" s="166"/>
      <c r="BL426" s="230"/>
      <c r="BM426" s="173"/>
      <c r="BN426" s="173"/>
      <c r="BO426" s="173"/>
      <c r="BP426" s="173">
        <f t="shared" si="147"/>
        <v>0</v>
      </c>
      <c r="BQ426" s="173">
        <f t="shared" si="148"/>
        <v>0</v>
      </c>
      <c r="BR426" s="173">
        <f t="shared" si="149"/>
        <v>58.751333043478297</v>
      </c>
      <c r="BS426" s="173">
        <f t="shared" si="152"/>
        <v>53</v>
      </c>
      <c r="BT426" s="166">
        <f t="shared" si="153"/>
        <v>65</v>
      </c>
      <c r="BU426" s="173">
        <f t="shared" si="151"/>
        <v>254</v>
      </c>
    </row>
    <row r="427" spans="1:73" ht="14">
      <c r="A427" s="198" t="s">
        <v>1437</v>
      </c>
      <c r="B427" s="198" t="s">
        <v>1468</v>
      </c>
      <c r="C427" s="199" t="s">
        <v>1469</v>
      </c>
      <c r="D427" s="200">
        <v>5.5179999999999998</v>
      </c>
      <c r="E427" s="173" t="s">
        <v>108</v>
      </c>
      <c r="F427" s="173">
        <v>0.5</v>
      </c>
      <c r="G427" s="173"/>
      <c r="H427" s="173"/>
      <c r="I427" s="173"/>
      <c r="J427" s="173"/>
      <c r="K427" s="173"/>
      <c r="L427" s="173"/>
      <c r="M427" s="173"/>
      <c r="N427" s="173"/>
      <c r="O427" s="173">
        <f t="shared" si="150"/>
        <v>0.5</v>
      </c>
      <c r="P427" s="24">
        <f t="shared" si="136"/>
        <v>6.0179999999999998</v>
      </c>
      <c r="Q427" s="173" t="s">
        <v>91</v>
      </c>
      <c r="R427" s="173">
        <v>2.5773600000000001</v>
      </c>
      <c r="S427" s="210">
        <f t="shared" si="137"/>
        <v>45.46416</v>
      </c>
      <c r="T427" s="173">
        <v>71.5</v>
      </c>
      <c r="U427" s="213">
        <f t="shared" si="154"/>
        <v>3.5750000000000002</v>
      </c>
      <c r="V427" s="173"/>
      <c r="W427" s="214"/>
      <c r="X427" s="173">
        <f t="shared" si="138"/>
        <v>3.5750000000000002</v>
      </c>
      <c r="Y427" s="173"/>
      <c r="Z427" s="173"/>
      <c r="AA427" s="177">
        <v>3.7</v>
      </c>
      <c r="AB427" s="22">
        <f t="shared" si="135"/>
        <v>1.74</v>
      </c>
      <c r="AC427" s="173"/>
      <c r="AD427" s="173"/>
      <c r="AE427" s="173">
        <f t="shared" si="139"/>
        <v>1.74</v>
      </c>
      <c r="AF427" s="177">
        <v>9</v>
      </c>
      <c r="AG427" s="177">
        <v>23</v>
      </c>
      <c r="AH427" s="177">
        <v>0</v>
      </c>
      <c r="AI427" s="173">
        <f t="shared" si="155"/>
        <v>0.78260869565217395</v>
      </c>
      <c r="AJ427" s="173">
        <v>0</v>
      </c>
      <c r="AK427" s="173">
        <v>19</v>
      </c>
      <c r="AL427" s="173">
        <f t="shared" si="140"/>
        <v>19</v>
      </c>
      <c r="AM427" s="173">
        <f t="shared" si="141"/>
        <v>0.38</v>
      </c>
      <c r="AN427" s="173"/>
      <c r="AO427" s="173"/>
      <c r="AP427" s="173">
        <f t="shared" si="142"/>
        <v>0.38</v>
      </c>
      <c r="AQ427" s="173"/>
      <c r="AR427" s="173"/>
      <c r="AS427" s="22">
        <f t="shared" si="143"/>
        <v>1.16260869565217</v>
      </c>
      <c r="AT427" s="183"/>
      <c r="AU427" s="166"/>
      <c r="AV427" s="177"/>
      <c r="AW427" s="173"/>
      <c r="AX427" s="173">
        <f t="shared" si="144"/>
        <v>0</v>
      </c>
      <c r="AY427" s="177"/>
      <c r="AZ427" s="173"/>
      <c r="BA427" s="173"/>
      <c r="BB427" s="173"/>
      <c r="BC427" s="173">
        <f t="shared" si="145"/>
        <v>0</v>
      </c>
      <c r="BD427" s="173"/>
      <c r="BE427" s="173"/>
      <c r="BF427" s="173"/>
      <c r="BG427" s="173"/>
      <c r="BH427" s="173">
        <f t="shared" si="146"/>
        <v>0</v>
      </c>
      <c r="BI427" s="166"/>
      <c r="BJ427" s="166"/>
      <c r="BK427" s="166"/>
      <c r="BL427" s="230"/>
      <c r="BM427" s="173"/>
      <c r="BN427" s="173"/>
      <c r="BO427" s="173"/>
      <c r="BP427" s="173">
        <f t="shared" si="147"/>
        <v>0</v>
      </c>
      <c r="BQ427" s="173">
        <f t="shared" si="148"/>
        <v>0</v>
      </c>
      <c r="BR427" s="173">
        <f t="shared" si="149"/>
        <v>57.959768695652201</v>
      </c>
      <c r="BS427" s="173">
        <f t="shared" si="152"/>
        <v>68</v>
      </c>
      <c r="BT427" s="166">
        <f t="shared" si="153"/>
        <v>73</v>
      </c>
      <c r="BU427" s="173">
        <f t="shared" si="151"/>
        <v>277</v>
      </c>
    </row>
    <row r="428" spans="1:73" ht="14">
      <c r="A428" s="198" t="s">
        <v>1437</v>
      </c>
      <c r="B428" s="198" t="s">
        <v>1470</v>
      </c>
      <c r="C428" s="199" t="s">
        <v>1471</v>
      </c>
      <c r="D428" s="200">
        <v>5.7670000000000003</v>
      </c>
      <c r="E428" s="173" t="s">
        <v>108</v>
      </c>
      <c r="F428" s="173">
        <v>0.5</v>
      </c>
      <c r="G428" s="173"/>
      <c r="H428" s="173"/>
      <c r="I428" s="173"/>
      <c r="J428" s="173"/>
      <c r="K428" s="173"/>
      <c r="L428" s="173"/>
      <c r="M428" s="173"/>
      <c r="N428" s="173"/>
      <c r="O428" s="173">
        <f t="shared" si="150"/>
        <v>0.5</v>
      </c>
      <c r="P428" s="24">
        <f t="shared" si="136"/>
        <v>6.2670000000000003</v>
      </c>
      <c r="Q428" s="173" t="s">
        <v>91</v>
      </c>
      <c r="R428" s="173">
        <v>3.9109099999999999</v>
      </c>
      <c r="S428" s="210">
        <f t="shared" si="137"/>
        <v>53.46546</v>
      </c>
      <c r="T428" s="173">
        <v>77</v>
      </c>
      <c r="U428" s="213">
        <f t="shared" si="154"/>
        <v>3.85</v>
      </c>
      <c r="V428" s="173" t="s">
        <v>1472</v>
      </c>
      <c r="W428" s="214">
        <v>0.25</v>
      </c>
      <c r="X428" s="173">
        <f t="shared" si="138"/>
        <v>4.0999999999999996</v>
      </c>
      <c r="Y428" s="173"/>
      <c r="Z428" s="173"/>
      <c r="AA428" s="177">
        <v>3.85</v>
      </c>
      <c r="AB428" s="22">
        <f t="shared" si="135"/>
        <v>1.77</v>
      </c>
      <c r="AC428" s="173"/>
      <c r="AD428" s="173"/>
      <c r="AE428" s="173">
        <f t="shared" si="139"/>
        <v>1.77</v>
      </c>
      <c r="AF428" s="177">
        <v>9</v>
      </c>
      <c r="AG428" s="177">
        <v>23</v>
      </c>
      <c r="AH428" s="177">
        <v>0</v>
      </c>
      <c r="AI428" s="173">
        <f t="shared" si="155"/>
        <v>0.78260869565217395</v>
      </c>
      <c r="AJ428" s="173">
        <v>0</v>
      </c>
      <c r="AK428" s="173">
        <v>99</v>
      </c>
      <c r="AL428" s="173">
        <f t="shared" si="140"/>
        <v>99</v>
      </c>
      <c r="AM428" s="173">
        <f t="shared" si="141"/>
        <v>1.98</v>
      </c>
      <c r="AN428" s="173" t="s">
        <v>1473</v>
      </c>
      <c r="AO428" s="173">
        <v>0.75</v>
      </c>
      <c r="AP428" s="173">
        <f t="shared" si="142"/>
        <v>2.73</v>
      </c>
      <c r="AQ428" s="173"/>
      <c r="AR428" s="173"/>
      <c r="AS428" s="22">
        <f t="shared" si="143"/>
        <v>3.5126086956521698</v>
      </c>
      <c r="AT428" s="183" t="s">
        <v>1474</v>
      </c>
      <c r="AU428" s="166">
        <v>7.2</v>
      </c>
      <c r="AV428" s="177" t="s">
        <v>425</v>
      </c>
      <c r="AW428" s="173">
        <v>0.8</v>
      </c>
      <c r="AX428" s="173">
        <f t="shared" si="144"/>
        <v>8</v>
      </c>
      <c r="AY428" s="177"/>
      <c r="AZ428" s="173"/>
      <c r="BA428" s="173"/>
      <c r="BB428" s="173"/>
      <c r="BC428" s="173">
        <f t="shared" si="145"/>
        <v>8</v>
      </c>
      <c r="BD428" s="173"/>
      <c r="BE428" s="173"/>
      <c r="BF428" s="173"/>
      <c r="BG428" s="173"/>
      <c r="BH428" s="173">
        <f t="shared" si="146"/>
        <v>0</v>
      </c>
      <c r="BI428" s="166" t="s">
        <v>1475</v>
      </c>
      <c r="BJ428" s="166" t="s">
        <v>1475</v>
      </c>
      <c r="BK428" s="166">
        <v>3</v>
      </c>
      <c r="BL428" s="230" t="s">
        <v>245</v>
      </c>
      <c r="BM428" s="173">
        <v>0.25</v>
      </c>
      <c r="BN428" s="173"/>
      <c r="BO428" s="173"/>
      <c r="BP428" s="173">
        <f t="shared" si="147"/>
        <v>3.25</v>
      </c>
      <c r="BQ428" s="173">
        <f t="shared" si="148"/>
        <v>11.25</v>
      </c>
      <c r="BR428" s="173">
        <f t="shared" si="149"/>
        <v>80.365068695652198</v>
      </c>
      <c r="BS428" s="173">
        <f t="shared" si="152"/>
        <v>4</v>
      </c>
      <c r="BT428" s="166">
        <f t="shared" si="153"/>
        <v>3</v>
      </c>
      <c r="BU428" s="173">
        <f t="shared" si="151"/>
        <v>15</v>
      </c>
    </row>
    <row r="429" spans="1:73" ht="14">
      <c r="A429" s="198" t="s">
        <v>1437</v>
      </c>
      <c r="B429" s="198" t="s">
        <v>1476</v>
      </c>
      <c r="C429" s="199" t="s">
        <v>1477</v>
      </c>
      <c r="D429" s="200">
        <v>5.6829999999999998</v>
      </c>
      <c r="E429" s="173" t="s">
        <v>108</v>
      </c>
      <c r="F429" s="173">
        <v>0.5</v>
      </c>
      <c r="G429" s="173"/>
      <c r="H429" s="173"/>
      <c r="I429" s="173"/>
      <c r="J429" s="173"/>
      <c r="K429" s="173"/>
      <c r="L429" s="173"/>
      <c r="M429" s="173"/>
      <c r="N429" s="173"/>
      <c r="O429" s="173">
        <f t="shared" si="150"/>
        <v>0.5</v>
      </c>
      <c r="P429" s="24">
        <f t="shared" si="136"/>
        <v>6.1829999999999998</v>
      </c>
      <c r="Q429" s="173" t="s">
        <v>91</v>
      </c>
      <c r="R429" s="173">
        <v>2.5690900000000001</v>
      </c>
      <c r="S429" s="210">
        <f t="shared" si="137"/>
        <v>45.414540000000002</v>
      </c>
      <c r="T429" s="173">
        <v>66</v>
      </c>
      <c r="U429" s="213">
        <f t="shared" si="154"/>
        <v>3.3</v>
      </c>
      <c r="V429" s="173"/>
      <c r="W429" s="214"/>
      <c r="X429" s="173">
        <f t="shared" si="138"/>
        <v>3.3</v>
      </c>
      <c r="Y429" s="173"/>
      <c r="Z429" s="173"/>
      <c r="AA429" s="177">
        <v>4.0999999999999996</v>
      </c>
      <c r="AB429" s="22">
        <f t="shared" si="135"/>
        <v>1.82</v>
      </c>
      <c r="AC429" s="173"/>
      <c r="AD429" s="173"/>
      <c r="AE429" s="173">
        <f t="shared" si="139"/>
        <v>1.82</v>
      </c>
      <c r="AF429" s="177">
        <v>2</v>
      </c>
      <c r="AG429" s="177">
        <v>23</v>
      </c>
      <c r="AH429" s="177">
        <v>0</v>
      </c>
      <c r="AI429" s="173">
        <f t="shared" si="155"/>
        <v>0.173913043478261</v>
      </c>
      <c r="AJ429" s="173">
        <v>0</v>
      </c>
      <c r="AK429" s="181">
        <v>12</v>
      </c>
      <c r="AL429" s="173">
        <f t="shared" si="140"/>
        <v>12</v>
      </c>
      <c r="AM429" s="173">
        <f t="shared" si="141"/>
        <v>0.24</v>
      </c>
      <c r="AN429" s="173"/>
      <c r="AO429" s="173"/>
      <c r="AP429" s="173">
        <f t="shared" si="142"/>
        <v>0.24</v>
      </c>
      <c r="AQ429" s="173"/>
      <c r="AR429" s="173"/>
      <c r="AS429" s="22">
        <f t="shared" si="143"/>
        <v>0.41391304347826102</v>
      </c>
      <c r="AT429" s="183"/>
      <c r="AU429" s="166"/>
      <c r="AV429" s="177"/>
      <c r="AW429" s="173"/>
      <c r="AX429" s="173">
        <f t="shared" si="144"/>
        <v>0</v>
      </c>
      <c r="AY429" s="177"/>
      <c r="AZ429" s="173"/>
      <c r="BA429" s="173"/>
      <c r="BB429" s="173"/>
      <c r="BC429" s="173">
        <f t="shared" si="145"/>
        <v>0</v>
      </c>
      <c r="BD429" s="173"/>
      <c r="BE429" s="173"/>
      <c r="BF429" s="173"/>
      <c r="BG429" s="173"/>
      <c r="BH429" s="173">
        <f t="shared" si="146"/>
        <v>0</v>
      </c>
      <c r="BI429" s="166" t="s">
        <v>492</v>
      </c>
      <c r="BJ429" s="166" t="s">
        <v>492</v>
      </c>
      <c r="BK429" s="166">
        <v>1</v>
      </c>
      <c r="BL429" s="230"/>
      <c r="BM429" s="173"/>
      <c r="BN429" s="173"/>
      <c r="BO429" s="173"/>
      <c r="BP429" s="173">
        <f t="shared" si="147"/>
        <v>1</v>
      </c>
      <c r="BQ429" s="173">
        <f t="shared" si="148"/>
        <v>1</v>
      </c>
      <c r="BR429" s="173">
        <f t="shared" si="149"/>
        <v>58.131453043478302</v>
      </c>
      <c r="BS429" s="173">
        <f t="shared" si="152"/>
        <v>70</v>
      </c>
      <c r="BT429" s="166">
        <f t="shared" si="153"/>
        <v>72</v>
      </c>
      <c r="BU429" s="173">
        <f t="shared" si="151"/>
        <v>271</v>
      </c>
    </row>
    <row r="430" spans="1:73" ht="14">
      <c r="A430" s="198" t="s">
        <v>1437</v>
      </c>
      <c r="B430" s="198" t="s">
        <v>1478</v>
      </c>
      <c r="C430" s="199" t="s">
        <v>1479</v>
      </c>
      <c r="D430" s="200">
        <v>5.6260000000000003</v>
      </c>
      <c r="E430" s="173" t="s">
        <v>108</v>
      </c>
      <c r="F430" s="173">
        <v>0.5</v>
      </c>
      <c r="G430" s="173"/>
      <c r="H430" s="173"/>
      <c r="I430" s="173"/>
      <c r="J430" s="173"/>
      <c r="K430" s="173"/>
      <c r="L430" s="173"/>
      <c r="M430" s="173"/>
      <c r="N430" s="173"/>
      <c r="O430" s="173">
        <f t="shared" si="150"/>
        <v>0.5</v>
      </c>
      <c r="P430" s="24">
        <f t="shared" si="136"/>
        <v>6.1260000000000003</v>
      </c>
      <c r="Q430" s="173" t="s">
        <v>91</v>
      </c>
      <c r="R430" s="173">
        <v>2.39194</v>
      </c>
      <c r="S430" s="210">
        <f t="shared" si="137"/>
        <v>44.351640000000003</v>
      </c>
      <c r="T430" s="173">
        <v>79</v>
      </c>
      <c r="U430" s="213">
        <f t="shared" si="154"/>
        <v>3.95</v>
      </c>
      <c r="V430" s="173"/>
      <c r="W430" s="214"/>
      <c r="X430" s="173">
        <f t="shared" si="138"/>
        <v>3.95</v>
      </c>
      <c r="Y430" s="173"/>
      <c r="Z430" s="173"/>
      <c r="AA430" s="177">
        <v>0</v>
      </c>
      <c r="AB430" s="22">
        <f t="shared" si="135"/>
        <v>1</v>
      </c>
      <c r="AC430" s="173"/>
      <c r="AD430" s="173"/>
      <c r="AE430" s="173">
        <f t="shared" si="139"/>
        <v>1</v>
      </c>
      <c r="AF430" s="177">
        <v>2</v>
      </c>
      <c r="AG430" s="177">
        <v>23</v>
      </c>
      <c r="AH430" s="177">
        <v>0</v>
      </c>
      <c r="AI430" s="173">
        <f t="shared" si="155"/>
        <v>0.173913043478261</v>
      </c>
      <c r="AJ430" s="173">
        <v>0</v>
      </c>
      <c r="AK430" s="173"/>
      <c r="AL430" s="173">
        <f t="shared" si="140"/>
        <v>0</v>
      </c>
      <c r="AM430" s="173">
        <f t="shared" si="141"/>
        <v>0</v>
      </c>
      <c r="AN430" s="173"/>
      <c r="AO430" s="173"/>
      <c r="AP430" s="173">
        <f t="shared" si="142"/>
        <v>0</v>
      </c>
      <c r="AQ430" s="173"/>
      <c r="AR430" s="173"/>
      <c r="AS430" s="22">
        <f t="shared" si="143"/>
        <v>0.173913043478261</v>
      </c>
      <c r="AT430" s="183"/>
      <c r="AU430" s="166"/>
      <c r="AV430" s="177"/>
      <c r="AW430" s="173"/>
      <c r="AX430" s="173">
        <f t="shared" si="144"/>
        <v>0</v>
      </c>
      <c r="AY430" s="177"/>
      <c r="AZ430" s="173"/>
      <c r="BA430" s="173"/>
      <c r="BB430" s="173"/>
      <c r="BC430" s="173">
        <f t="shared" si="145"/>
        <v>0</v>
      </c>
      <c r="BD430" s="173"/>
      <c r="BE430" s="173"/>
      <c r="BF430" s="173"/>
      <c r="BG430" s="173"/>
      <c r="BH430" s="173">
        <f t="shared" si="146"/>
        <v>0</v>
      </c>
      <c r="BI430" s="166"/>
      <c r="BJ430" s="166"/>
      <c r="BK430" s="166"/>
      <c r="BL430" s="230"/>
      <c r="BM430" s="173"/>
      <c r="BN430" s="173"/>
      <c r="BO430" s="173"/>
      <c r="BP430" s="173">
        <f t="shared" si="147"/>
        <v>0</v>
      </c>
      <c r="BQ430" s="173">
        <f t="shared" si="148"/>
        <v>0</v>
      </c>
      <c r="BR430" s="173">
        <f t="shared" si="149"/>
        <v>55.601553043478297</v>
      </c>
      <c r="BS430" s="173">
        <f t="shared" si="152"/>
        <v>79</v>
      </c>
      <c r="BT430" s="166">
        <f t="shared" si="153"/>
        <v>88</v>
      </c>
      <c r="BU430" s="173">
        <f t="shared" si="151"/>
        <v>336</v>
      </c>
    </row>
    <row r="431" spans="1:73" ht="14">
      <c r="A431" s="198" t="s">
        <v>1437</v>
      </c>
      <c r="B431" s="198" t="s">
        <v>1480</v>
      </c>
      <c r="C431" s="199" t="s">
        <v>1481</v>
      </c>
      <c r="D431" s="200">
        <v>5.6429999999999998</v>
      </c>
      <c r="E431" s="173" t="s">
        <v>108</v>
      </c>
      <c r="F431" s="173">
        <v>0.5</v>
      </c>
      <c r="G431" s="173"/>
      <c r="H431" s="173"/>
      <c r="I431" s="173"/>
      <c r="J431" s="173"/>
      <c r="K431" s="173"/>
      <c r="L431" s="173"/>
      <c r="M431" s="173"/>
      <c r="N431" s="173"/>
      <c r="O431" s="173">
        <f t="shared" si="150"/>
        <v>0.5</v>
      </c>
      <c r="P431" s="24">
        <f t="shared" si="136"/>
        <v>6.1429999999999998</v>
      </c>
      <c r="Q431" s="173" t="s">
        <v>91</v>
      </c>
      <c r="R431" s="173">
        <v>2.3966699999999999</v>
      </c>
      <c r="S431" s="210">
        <f t="shared" si="137"/>
        <v>44.380020000000002</v>
      </c>
      <c r="T431" s="173">
        <v>67.5</v>
      </c>
      <c r="U431" s="213">
        <f t="shared" si="154"/>
        <v>3.375</v>
      </c>
      <c r="V431" s="173"/>
      <c r="W431" s="214"/>
      <c r="X431" s="173">
        <f t="shared" si="138"/>
        <v>3.375</v>
      </c>
      <c r="Y431" s="173"/>
      <c r="Z431" s="173"/>
      <c r="AA431" s="177">
        <v>2.625</v>
      </c>
      <c r="AB431" s="22">
        <f t="shared" si="135"/>
        <v>1.5249999999999999</v>
      </c>
      <c r="AC431" s="173"/>
      <c r="AD431" s="173"/>
      <c r="AE431" s="173">
        <f t="shared" si="139"/>
        <v>1.5249999999999999</v>
      </c>
      <c r="AF431" s="177">
        <v>1</v>
      </c>
      <c r="AG431" s="177">
        <v>23</v>
      </c>
      <c r="AH431" s="177">
        <v>0</v>
      </c>
      <c r="AI431" s="173">
        <f t="shared" si="155"/>
        <v>8.6956521739130405E-2</v>
      </c>
      <c r="AJ431" s="173">
        <v>0</v>
      </c>
      <c r="AK431" s="173">
        <v>12.5</v>
      </c>
      <c r="AL431" s="173">
        <f t="shared" si="140"/>
        <v>12.5</v>
      </c>
      <c r="AM431" s="173">
        <f t="shared" si="141"/>
        <v>0.25</v>
      </c>
      <c r="AN431" s="173"/>
      <c r="AO431" s="173"/>
      <c r="AP431" s="173">
        <f t="shared" si="142"/>
        <v>0.25</v>
      </c>
      <c r="AQ431" s="173"/>
      <c r="AR431" s="173"/>
      <c r="AS431" s="22">
        <f t="shared" si="143"/>
        <v>0.33695652173912999</v>
      </c>
      <c r="AT431" s="183"/>
      <c r="AU431" s="166"/>
      <c r="AV431" s="177"/>
      <c r="AW431" s="173"/>
      <c r="AX431" s="173">
        <f t="shared" si="144"/>
        <v>0</v>
      </c>
      <c r="AY431" s="177"/>
      <c r="AZ431" s="173"/>
      <c r="BA431" s="173"/>
      <c r="BB431" s="173"/>
      <c r="BC431" s="173">
        <f t="shared" si="145"/>
        <v>0</v>
      </c>
      <c r="BD431" s="173"/>
      <c r="BE431" s="173"/>
      <c r="BF431" s="173"/>
      <c r="BG431" s="173"/>
      <c r="BH431" s="173">
        <f t="shared" si="146"/>
        <v>0</v>
      </c>
      <c r="BI431" s="166" t="s">
        <v>489</v>
      </c>
      <c r="BJ431" s="166" t="s">
        <v>489</v>
      </c>
      <c r="BK431" s="166">
        <v>2</v>
      </c>
      <c r="BL431" s="230"/>
      <c r="BM431" s="173"/>
      <c r="BN431" s="173"/>
      <c r="BO431" s="173"/>
      <c r="BP431" s="173">
        <f t="shared" si="147"/>
        <v>2</v>
      </c>
      <c r="BQ431" s="173">
        <f t="shared" si="148"/>
        <v>2</v>
      </c>
      <c r="BR431" s="173">
        <f t="shared" si="149"/>
        <v>57.759976521739098</v>
      </c>
      <c r="BS431" s="173">
        <f t="shared" si="152"/>
        <v>78</v>
      </c>
      <c r="BT431" s="166">
        <f t="shared" si="153"/>
        <v>74</v>
      </c>
      <c r="BU431" s="173">
        <f t="shared" si="151"/>
        <v>280</v>
      </c>
    </row>
    <row r="432" spans="1:73" ht="14">
      <c r="A432" s="198" t="s">
        <v>1437</v>
      </c>
      <c r="B432" s="198" t="s">
        <v>1482</v>
      </c>
      <c r="C432" s="199" t="s">
        <v>1483</v>
      </c>
      <c r="D432" s="200">
        <v>5.7119999999999997</v>
      </c>
      <c r="E432" s="173" t="s">
        <v>108</v>
      </c>
      <c r="F432" s="173">
        <v>0.5</v>
      </c>
      <c r="G432" s="173"/>
      <c r="H432" s="173"/>
      <c r="I432" s="173"/>
      <c r="J432" s="173"/>
      <c r="K432" s="173"/>
      <c r="L432" s="173"/>
      <c r="M432" s="173"/>
      <c r="N432" s="173"/>
      <c r="O432" s="173">
        <f t="shared" si="150"/>
        <v>0.5</v>
      </c>
      <c r="P432" s="24">
        <f t="shared" si="136"/>
        <v>6.2119999999999997</v>
      </c>
      <c r="Q432" s="173" t="s">
        <v>91</v>
      </c>
      <c r="R432" s="173">
        <v>2.6795900000000001</v>
      </c>
      <c r="S432" s="210">
        <f t="shared" si="137"/>
        <v>46.077539999999999</v>
      </c>
      <c r="T432" s="173">
        <v>75.5</v>
      </c>
      <c r="U432" s="213">
        <f t="shared" si="154"/>
        <v>3.7749999999999999</v>
      </c>
      <c r="V432" s="173"/>
      <c r="W432" s="214"/>
      <c r="X432" s="173">
        <f t="shared" si="138"/>
        <v>3.7749999999999999</v>
      </c>
      <c r="Y432" s="173"/>
      <c r="Z432" s="173"/>
      <c r="AA432" s="177">
        <v>3.3330000000000002</v>
      </c>
      <c r="AB432" s="22">
        <f t="shared" si="135"/>
        <v>1.6666000000000001</v>
      </c>
      <c r="AC432" s="173"/>
      <c r="AD432" s="173"/>
      <c r="AE432" s="173">
        <f t="shared" si="139"/>
        <v>1.6666000000000001</v>
      </c>
      <c r="AF432" s="177">
        <v>2</v>
      </c>
      <c r="AG432" s="177">
        <v>23</v>
      </c>
      <c r="AH432" s="177">
        <v>0</v>
      </c>
      <c r="AI432" s="173">
        <f t="shared" si="155"/>
        <v>0.173913043478261</v>
      </c>
      <c r="AJ432" s="173">
        <v>0</v>
      </c>
      <c r="AK432" s="173"/>
      <c r="AL432" s="173">
        <f t="shared" si="140"/>
        <v>0</v>
      </c>
      <c r="AM432" s="173">
        <f t="shared" si="141"/>
        <v>0</v>
      </c>
      <c r="AN432" s="173"/>
      <c r="AO432" s="173"/>
      <c r="AP432" s="173">
        <f t="shared" si="142"/>
        <v>0</v>
      </c>
      <c r="AQ432" s="173"/>
      <c r="AR432" s="173"/>
      <c r="AS432" s="22">
        <f t="shared" si="143"/>
        <v>0.173913043478261</v>
      </c>
      <c r="AT432" s="183"/>
      <c r="AU432" s="166"/>
      <c r="AV432" s="177"/>
      <c r="AW432" s="173"/>
      <c r="AX432" s="173">
        <f t="shared" si="144"/>
        <v>0</v>
      </c>
      <c r="AY432" s="177"/>
      <c r="AZ432" s="173"/>
      <c r="BA432" s="173"/>
      <c r="BB432" s="173"/>
      <c r="BC432" s="173">
        <f t="shared" si="145"/>
        <v>0</v>
      </c>
      <c r="BD432" s="173"/>
      <c r="BE432" s="173"/>
      <c r="BF432" s="173"/>
      <c r="BG432" s="173"/>
      <c r="BH432" s="173">
        <f t="shared" si="146"/>
        <v>0</v>
      </c>
      <c r="BI432" s="166" t="s">
        <v>554</v>
      </c>
      <c r="BJ432" s="166" t="s">
        <v>554</v>
      </c>
      <c r="BK432" s="166">
        <v>1</v>
      </c>
      <c r="BL432" s="230" t="s">
        <v>245</v>
      </c>
      <c r="BM432" s="173">
        <v>0.25</v>
      </c>
      <c r="BN432" s="173"/>
      <c r="BO432" s="173"/>
      <c r="BP432" s="173">
        <f t="shared" si="147"/>
        <v>1.25</v>
      </c>
      <c r="BQ432" s="173">
        <f t="shared" si="148"/>
        <v>1.25</v>
      </c>
      <c r="BR432" s="173">
        <f t="shared" si="149"/>
        <v>59.155053043478297</v>
      </c>
      <c r="BS432" s="173">
        <f t="shared" si="152"/>
        <v>63</v>
      </c>
      <c r="BT432" s="166">
        <f t="shared" si="153"/>
        <v>63</v>
      </c>
      <c r="BU432" s="173">
        <f t="shared" si="151"/>
        <v>241</v>
      </c>
    </row>
    <row r="433" spans="1:73" ht="14">
      <c r="A433" s="198" t="s">
        <v>1437</v>
      </c>
      <c r="B433" s="198" t="s">
        <v>1484</v>
      </c>
      <c r="C433" s="199" t="s">
        <v>1485</v>
      </c>
      <c r="D433" s="200">
        <v>5.5069999999999997</v>
      </c>
      <c r="E433" s="173" t="s">
        <v>108</v>
      </c>
      <c r="F433" s="173">
        <v>0.5</v>
      </c>
      <c r="G433" s="173"/>
      <c r="H433" s="173"/>
      <c r="I433" s="173"/>
      <c r="J433" s="173"/>
      <c r="K433" s="173"/>
      <c r="L433" s="173"/>
      <c r="M433" s="173"/>
      <c r="N433" s="173"/>
      <c r="O433" s="173">
        <f t="shared" si="150"/>
        <v>0.5</v>
      </c>
      <c r="P433" s="24">
        <f t="shared" si="136"/>
        <v>6.0069999999999997</v>
      </c>
      <c r="Q433" s="173" t="s">
        <v>91</v>
      </c>
      <c r="R433" s="173">
        <v>2.70526</v>
      </c>
      <c r="S433" s="210">
        <f t="shared" si="137"/>
        <v>46.231560000000002</v>
      </c>
      <c r="T433" s="173">
        <v>63</v>
      </c>
      <c r="U433" s="213">
        <f t="shared" si="154"/>
        <v>3.15</v>
      </c>
      <c r="V433" s="173"/>
      <c r="W433" s="214"/>
      <c r="X433" s="173">
        <f t="shared" si="138"/>
        <v>3.15</v>
      </c>
      <c r="Y433" s="173"/>
      <c r="Z433" s="173"/>
      <c r="AA433" s="177">
        <v>0</v>
      </c>
      <c r="AB433" s="22">
        <f t="shared" si="135"/>
        <v>1</v>
      </c>
      <c r="AC433" s="173"/>
      <c r="AD433" s="173"/>
      <c r="AE433" s="173">
        <f t="shared" si="139"/>
        <v>1</v>
      </c>
      <c r="AF433" s="177">
        <v>0</v>
      </c>
      <c r="AG433" s="177">
        <v>23</v>
      </c>
      <c r="AH433" s="177">
        <v>0</v>
      </c>
      <c r="AI433" s="173">
        <f t="shared" si="155"/>
        <v>0</v>
      </c>
      <c r="AJ433" s="173">
        <v>0</v>
      </c>
      <c r="AK433" s="173"/>
      <c r="AL433" s="173">
        <f t="shared" si="140"/>
        <v>0</v>
      </c>
      <c r="AM433" s="173">
        <f t="shared" si="141"/>
        <v>0</v>
      </c>
      <c r="AN433" s="173"/>
      <c r="AO433" s="173"/>
      <c r="AP433" s="173">
        <f t="shared" si="142"/>
        <v>0</v>
      </c>
      <c r="AQ433" s="173" t="s">
        <v>1444</v>
      </c>
      <c r="AR433" s="173">
        <v>0.3</v>
      </c>
      <c r="AS433" s="22">
        <f t="shared" si="143"/>
        <v>0.3</v>
      </c>
      <c r="AT433" s="183"/>
      <c r="AU433" s="166"/>
      <c r="AV433" s="177"/>
      <c r="AW433" s="173"/>
      <c r="AX433" s="173">
        <f t="shared" si="144"/>
        <v>0</v>
      </c>
      <c r="AY433" s="177"/>
      <c r="AZ433" s="173"/>
      <c r="BA433" s="173"/>
      <c r="BB433" s="173"/>
      <c r="BC433" s="173">
        <f t="shared" si="145"/>
        <v>0</v>
      </c>
      <c r="BD433" s="173"/>
      <c r="BE433" s="173"/>
      <c r="BF433" s="173"/>
      <c r="BG433" s="173"/>
      <c r="BH433" s="173">
        <f t="shared" si="146"/>
        <v>0</v>
      </c>
      <c r="BI433" s="166"/>
      <c r="BJ433" s="166"/>
      <c r="BK433" s="166"/>
      <c r="BL433" s="230"/>
      <c r="BM433" s="173"/>
      <c r="BN433" s="173"/>
      <c r="BO433" s="173"/>
      <c r="BP433" s="173">
        <f t="shared" si="147"/>
        <v>0</v>
      </c>
      <c r="BQ433" s="173">
        <f t="shared" si="148"/>
        <v>0</v>
      </c>
      <c r="BR433" s="173">
        <f t="shared" si="149"/>
        <v>56.688560000000003</v>
      </c>
      <c r="BS433" s="173">
        <f t="shared" si="152"/>
        <v>60</v>
      </c>
      <c r="BT433" s="166">
        <f t="shared" si="153"/>
        <v>81</v>
      </c>
      <c r="BU433" s="173">
        <f t="shared" si="151"/>
        <v>303</v>
      </c>
    </row>
    <row r="434" spans="1:73" ht="14">
      <c r="A434" s="198" t="s">
        <v>1437</v>
      </c>
      <c r="B434" s="198" t="s">
        <v>1486</v>
      </c>
      <c r="C434" s="199" t="s">
        <v>1487</v>
      </c>
      <c r="D434" s="200">
        <v>5.5659999999999998</v>
      </c>
      <c r="E434" s="173" t="s">
        <v>108</v>
      </c>
      <c r="F434" s="173">
        <v>0.5</v>
      </c>
      <c r="G434" s="173"/>
      <c r="H434" s="173"/>
      <c r="I434" s="173"/>
      <c r="J434" s="173"/>
      <c r="K434" s="173"/>
      <c r="L434" s="173"/>
      <c r="M434" s="173"/>
      <c r="N434" s="173"/>
      <c r="O434" s="173">
        <f t="shared" si="150"/>
        <v>0.5</v>
      </c>
      <c r="P434" s="24">
        <f t="shared" si="136"/>
        <v>6.0659999999999998</v>
      </c>
      <c r="Q434" s="173" t="s">
        <v>91</v>
      </c>
      <c r="R434" s="173">
        <v>2.3387099999999998</v>
      </c>
      <c r="S434" s="210">
        <f t="shared" si="137"/>
        <v>44.032260000000001</v>
      </c>
      <c r="T434" s="173">
        <v>64</v>
      </c>
      <c r="U434" s="213">
        <f t="shared" si="154"/>
        <v>3.2</v>
      </c>
      <c r="V434" s="173"/>
      <c r="W434" s="214"/>
      <c r="X434" s="173">
        <f t="shared" si="138"/>
        <v>3.2</v>
      </c>
      <c r="Y434" s="173"/>
      <c r="Z434" s="173"/>
      <c r="AA434" s="177">
        <v>3.2</v>
      </c>
      <c r="AB434" s="22">
        <f t="shared" si="135"/>
        <v>1.64</v>
      </c>
      <c r="AC434" s="173"/>
      <c r="AD434" s="173"/>
      <c r="AE434" s="173">
        <f t="shared" si="139"/>
        <v>1.64</v>
      </c>
      <c r="AF434" s="177">
        <v>2</v>
      </c>
      <c r="AG434" s="177">
        <v>23</v>
      </c>
      <c r="AH434" s="177">
        <v>0</v>
      </c>
      <c r="AI434" s="173">
        <f t="shared" si="155"/>
        <v>0.173913043478261</v>
      </c>
      <c r="AJ434" s="173">
        <v>0</v>
      </c>
      <c r="AK434" s="173"/>
      <c r="AL434" s="173">
        <f t="shared" si="140"/>
        <v>0</v>
      </c>
      <c r="AM434" s="173">
        <f t="shared" si="141"/>
        <v>0</v>
      </c>
      <c r="AN434" s="173"/>
      <c r="AO434" s="173"/>
      <c r="AP434" s="173">
        <f t="shared" si="142"/>
        <v>0</v>
      </c>
      <c r="AQ434" s="173"/>
      <c r="AR434" s="173"/>
      <c r="AS434" s="22">
        <f t="shared" si="143"/>
        <v>0.173913043478261</v>
      </c>
      <c r="AT434" s="183"/>
      <c r="AU434" s="166"/>
      <c r="AV434" s="177"/>
      <c r="AW434" s="173"/>
      <c r="AX434" s="173">
        <f t="shared" si="144"/>
        <v>0</v>
      </c>
      <c r="AY434" s="177"/>
      <c r="AZ434" s="173"/>
      <c r="BA434" s="173"/>
      <c r="BB434" s="173"/>
      <c r="BC434" s="173">
        <f t="shared" si="145"/>
        <v>0</v>
      </c>
      <c r="BD434" s="173"/>
      <c r="BE434" s="173"/>
      <c r="BF434" s="173"/>
      <c r="BG434" s="173"/>
      <c r="BH434" s="173">
        <f t="shared" si="146"/>
        <v>0</v>
      </c>
      <c r="BI434" s="166"/>
      <c r="BJ434" s="166"/>
      <c r="BK434" s="166"/>
      <c r="BL434" s="230"/>
      <c r="BM434" s="173"/>
      <c r="BN434" s="173"/>
      <c r="BO434" s="173"/>
      <c r="BP434" s="173">
        <f t="shared" si="147"/>
        <v>0</v>
      </c>
      <c r="BQ434" s="173">
        <f t="shared" si="148"/>
        <v>0</v>
      </c>
      <c r="BR434" s="173">
        <f t="shared" si="149"/>
        <v>55.1121730434783</v>
      </c>
      <c r="BS434" s="173">
        <f t="shared" si="152"/>
        <v>82</v>
      </c>
      <c r="BT434" s="166">
        <f t="shared" si="153"/>
        <v>91</v>
      </c>
      <c r="BU434" s="173">
        <f t="shared" si="151"/>
        <v>344</v>
      </c>
    </row>
    <row r="435" spans="1:73" ht="14">
      <c r="A435" s="198" t="s">
        <v>1437</v>
      </c>
      <c r="B435" s="198" t="s">
        <v>1488</v>
      </c>
      <c r="C435" s="199" t="s">
        <v>1489</v>
      </c>
      <c r="D435" s="200">
        <v>5.4359999999999999</v>
      </c>
      <c r="E435" s="173" t="s">
        <v>108</v>
      </c>
      <c r="F435" s="173">
        <v>0.5</v>
      </c>
      <c r="G435" s="173"/>
      <c r="H435" s="173"/>
      <c r="I435" s="173"/>
      <c r="J435" s="173"/>
      <c r="K435" s="173"/>
      <c r="L435" s="173"/>
      <c r="M435" s="173"/>
      <c r="N435" s="173"/>
      <c r="O435" s="173">
        <f t="shared" si="150"/>
        <v>0.5</v>
      </c>
      <c r="P435" s="24">
        <f t="shared" si="136"/>
        <v>5.9359999999999999</v>
      </c>
      <c r="Q435" s="173" t="s">
        <v>91</v>
      </c>
      <c r="R435" s="173">
        <v>1.3764700000000001</v>
      </c>
      <c r="S435" s="210">
        <f t="shared" si="137"/>
        <v>38.25882</v>
      </c>
      <c r="T435" s="173">
        <v>72.5</v>
      </c>
      <c r="U435" s="213">
        <f t="shared" si="154"/>
        <v>3.625</v>
      </c>
      <c r="V435" s="173"/>
      <c r="W435" s="214"/>
      <c r="X435" s="173">
        <f t="shared" si="138"/>
        <v>3.625</v>
      </c>
      <c r="Y435" s="173"/>
      <c r="Z435" s="173"/>
      <c r="AA435" s="177">
        <v>3.8</v>
      </c>
      <c r="AB435" s="22">
        <f t="shared" si="135"/>
        <v>1.76</v>
      </c>
      <c r="AC435" s="173"/>
      <c r="AD435" s="173"/>
      <c r="AE435" s="173">
        <f t="shared" si="139"/>
        <v>1.76</v>
      </c>
      <c r="AF435" s="177">
        <v>2</v>
      </c>
      <c r="AG435" s="177">
        <v>23</v>
      </c>
      <c r="AH435" s="177">
        <v>0</v>
      </c>
      <c r="AI435" s="173">
        <f t="shared" si="155"/>
        <v>0.173913043478261</v>
      </c>
      <c r="AJ435" s="173">
        <v>0</v>
      </c>
      <c r="AK435" s="173"/>
      <c r="AL435" s="173">
        <f t="shared" si="140"/>
        <v>0</v>
      </c>
      <c r="AM435" s="173">
        <f t="shared" si="141"/>
        <v>0</v>
      </c>
      <c r="AN435" s="173"/>
      <c r="AO435" s="173"/>
      <c r="AP435" s="173">
        <f t="shared" si="142"/>
        <v>0</v>
      </c>
      <c r="AQ435" s="173"/>
      <c r="AR435" s="173"/>
      <c r="AS435" s="22">
        <f t="shared" si="143"/>
        <v>0.173913043478261</v>
      </c>
      <c r="AT435" s="183"/>
      <c r="AU435" s="166"/>
      <c r="AV435" s="177"/>
      <c r="AW435" s="173"/>
      <c r="AX435" s="173">
        <f t="shared" si="144"/>
        <v>0</v>
      </c>
      <c r="AY435" s="177"/>
      <c r="AZ435" s="173"/>
      <c r="BA435" s="173"/>
      <c r="BB435" s="173"/>
      <c r="BC435" s="173">
        <f t="shared" si="145"/>
        <v>0</v>
      </c>
      <c r="BD435" s="173"/>
      <c r="BE435" s="173"/>
      <c r="BF435" s="173"/>
      <c r="BG435" s="173"/>
      <c r="BH435" s="173">
        <f t="shared" si="146"/>
        <v>0</v>
      </c>
      <c r="BI435" s="166" t="s">
        <v>135</v>
      </c>
      <c r="BJ435" s="166" t="s">
        <v>135</v>
      </c>
      <c r="BK435" s="166">
        <v>1</v>
      </c>
      <c r="BL435" s="230"/>
      <c r="BM435" s="173"/>
      <c r="BN435" s="173"/>
      <c r="BO435" s="173"/>
      <c r="BP435" s="173">
        <f t="shared" si="147"/>
        <v>1</v>
      </c>
      <c r="BQ435" s="173">
        <f t="shared" si="148"/>
        <v>1</v>
      </c>
      <c r="BR435" s="173">
        <f t="shared" si="149"/>
        <v>50.753733043478299</v>
      </c>
      <c r="BS435" s="173">
        <f t="shared" si="152"/>
        <v>106</v>
      </c>
      <c r="BT435" s="166">
        <f t="shared" si="153"/>
        <v>105</v>
      </c>
      <c r="BU435" s="173">
        <f t="shared" si="151"/>
        <v>404</v>
      </c>
    </row>
    <row r="436" spans="1:73" ht="14">
      <c r="A436" s="198" t="s">
        <v>1437</v>
      </c>
      <c r="B436" s="198" t="s">
        <v>1490</v>
      </c>
      <c r="C436" s="199" t="s">
        <v>1491</v>
      </c>
      <c r="D436" s="200">
        <v>5.5890000000000004</v>
      </c>
      <c r="E436" s="173" t="s">
        <v>108</v>
      </c>
      <c r="F436" s="173">
        <v>0.5</v>
      </c>
      <c r="G436" s="173"/>
      <c r="H436" s="173"/>
      <c r="I436" s="173"/>
      <c r="J436" s="173"/>
      <c r="K436" s="173"/>
      <c r="L436" s="173"/>
      <c r="M436" s="173"/>
      <c r="N436" s="173"/>
      <c r="O436" s="173">
        <f t="shared" si="150"/>
        <v>0.5</v>
      </c>
      <c r="P436" s="24">
        <f t="shared" si="136"/>
        <v>6.0890000000000004</v>
      </c>
      <c r="Q436" s="173" t="s">
        <v>91</v>
      </c>
      <c r="R436" s="173">
        <v>2.80328</v>
      </c>
      <c r="S436" s="210">
        <f t="shared" si="137"/>
        <v>46.819679999999998</v>
      </c>
      <c r="T436" s="173">
        <v>64.5</v>
      </c>
      <c r="U436" s="213">
        <f t="shared" si="154"/>
        <v>3.2250000000000001</v>
      </c>
      <c r="V436" s="173"/>
      <c r="W436" s="214"/>
      <c r="X436" s="173">
        <f t="shared" si="138"/>
        <v>3.2250000000000001</v>
      </c>
      <c r="Y436" s="173"/>
      <c r="Z436" s="173"/>
      <c r="AA436" s="177">
        <v>4.3</v>
      </c>
      <c r="AB436" s="22">
        <f t="shared" si="135"/>
        <v>1.86</v>
      </c>
      <c r="AC436" s="173"/>
      <c r="AD436" s="173"/>
      <c r="AE436" s="173">
        <f t="shared" si="139"/>
        <v>1.86</v>
      </c>
      <c r="AF436" s="177">
        <v>3</v>
      </c>
      <c r="AG436" s="177">
        <v>23</v>
      </c>
      <c r="AH436" s="177">
        <v>0</v>
      </c>
      <c r="AI436" s="173">
        <f t="shared" si="155"/>
        <v>0.26086956521739102</v>
      </c>
      <c r="AJ436" s="173">
        <v>0</v>
      </c>
      <c r="AK436" s="173">
        <v>9.5</v>
      </c>
      <c r="AL436" s="173">
        <f t="shared" si="140"/>
        <v>9.5</v>
      </c>
      <c r="AM436" s="173">
        <f t="shared" si="141"/>
        <v>0.19</v>
      </c>
      <c r="AN436" s="173"/>
      <c r="AO436" s="173"/>
      <c r="AP436" s="173">
        <f t="shared" si="142"/>
        <v>0.19</v>
      </c>
      <c r="AQ436" s="173"/>
      <c r="AR436" s="173"/>
      <c r="AS436" s="22">
        <f t="shared" si="143"/>
        <v>0.45086956521739102</v>
      </c>
      <c r="AT436" s="183"/>
      <c r="AU436" s="166"/>
      <c r="AV436" s="177"/>
      <c r="AW436" s="173"/>
      <c r="AX436" s="173">
        <f t="shared" si="144"/>
        <v>0</v>
      </c>
      <c r="AY436" s="177"/>
      <c r="AZ436" s="173"/>
      <c r="BA436" s="173"/>
      <c r="BB436" s="173"/>
      <c r="BC436" s="173">
        <f t="shared" si="145"/>
        <v>0</v>
      </c>
      <c r="BD436" s="173"/>
      <c r="BE436" s="173"/>
      <c r="BF436" s="173"/>
      <c r="BG436" s="173"/>
      <c r="BH436" s="173">
        <f t="shared" si="146"/>
        <v>0</v>
      </c>
      <c r="BI436" s="166"/>
      <c r="BJ436" s="166"/>
      <c r="BK436" s="166"/>
      <c r="BL436" s="230"/>
      <c r="BM436" s="173"/>
      <c r="BN436" s="173"/>
      <c r="BO436" s="173"/>
      <c r="BP436" s="173">
        <f t="shared" si="147"/>
        <v>0</v>
      </c>
      <c r="BQ436" s="173">
        <f t="shared" si="148"/>
        <v>0</v>
      </c>
      <c r="BR436" s="173">
        <f t="shared" si="149"/>
        <v>58.4445495652174</v>
      </c>
      <c r="BS436" s="173">
        <f t="shared" si="152"/>
        <v>55</v>
      </c>
      <c r="BT436" s="166">
        <f t="shared" si="153"/>
        <v>68</v>
      </c>
      <c r="BU436" s="173">
        <f t="shared" si="151"/>
        <v>261</v>
      </c>
    </row>
    <row r="437" spans="1:73" ht="14">
      <c r="A437" s="198" t="s">
        <v>1437</v>
      </c>
      <c r="B437" s="198" t="s">
        <v>1492</v>
      </c>
      <c r="C437" s="199" t="s">
        <v>1493</v>
      </c>
      <c r="D437" s="200">
        <v>5.4240000000000004</v>
      </c>
      <c r="E437" s="173" t="s">
        <v>108</v>
      </c>
      <c r="F437" s="173">
        <v>0.5</v>
      </c>
      <c r="G437" s="173"/>
      <c r="H437" s="173"/>
      <c r="I437" s="173" t="s">
        <v>1494</v>
      </c>
      <c r="J437" s="173">
        <v>0.1</v>
      </c>
      <c r="K437" s="173"/>
      <c r="L437" s="173"/>
      <c r="M437" s="173"/>
      <c r="N437" s="173"/>
      <c r="O437" s="173">
        <f t="shared" si="150"/>
        <v>0.6</v>
      </c>
      <c r="P437" s="24">
        <f t="shared" si="136"/>
        <v>6.024</v>
      </c>
      <c r="Q437" s="173" t="s">
        <v>91</v>
      </c>
      <c r="R437" s="173">
        <v>3.2245300000000001</v>
      </c>
      <c r="S437" s="210">
        <f t="shared" si="137"/>
        <v>49.347180000000002</v>
      </c>
      <c r="T437" s="173">
        <v>65.5</v>
      </c>
      <c r="U437" s="213">
        <f t="shared" si="154"/>
        <v>3.2749999999999999</v>
      </c>
      <c r="V437" s="173"/>
      <c r="W437" s="214"/>
      <c r="X437" s="173">
        <f t="shared" si="138"/>
        <v>3.2749999999999999</v>
      </c>
      <c r="Y437" s="173"/>
      <c r="Z437" s="173"/>
      <c r="AA437" s="177">
        <v>0</v>
      </c>
      <c r="AB437" s="22">
        <f t="shared" si="135"/>
        <v>1</v>
      </c>
      <c r="AC437" s="173"/>
      <c r="AD437" s="173"/>
      <c r="AE437" s="173">
        <f t="shared" si="139"/>
        <v>1</v>
      </c>
      <c r="AF437" s="177">
        <v>11</v>
      </c>
      <c r="AG437" s="177">
        <v>22</v>
      </c>
      <c r="AH437" s="177">
        <v>0</v>
      </c>
      <c r="AI437" s="173">
        <f t="shared" si="155"/>
        <v>1</v>
      </c>
      <c r="AJ437" s="173">
        <v>0</v>
      </c>
      <c r="AK437" s="173">
        <v>24</v>
      </c>
      <c r="AL437" s="173">
        <f t="shared" si="140"/>
        <v>24</v>
      </c>
      <c r="AM437" s="173">
        <f t="shared" si="141"/>
        <v>0.48</v>
      </c>
      <c r="AN437" s="173"/>
      <c r="AO437" s="173"/>
      <c r="AP437" s="173">
        <f t="shared" si="142"/>
        <v>0.48</v>
      </c>
      <c r="AQ437" s="173"/>
      <c r="AR437" s="173"/>
      <c r="AS437" s="22">
        <f t="shared" si="143"/>
        <v>1.48</v>
      </c>
      <c r="AT437" s="183" t="s">
        <v>1495</v>
      </c>
      <c r="AU437" s="166">
        <v>2.4</v>
      </c>
      <c r="AV437" s="177"/>
      <c r="AW437" s="173"/>
      <c r="AX437" s="173">
        <f t="shared" si="144"/>
        <v>2.4</v>
      </c>
      <c r="AY437" s="177"/>
      <c r="AZ437" s="173"/>
      <c r="BA437" s="173"/>
      <c r="BB437" s="173"/>
      <c r="BC437" s="173">
        <f t="shared" si="145"/>
        <v>2.4</v>
      </c>
      <c r="BD437" s="173"/>
      <c r="BE437" s="173"/>
      <c r="BF437" s="173"/>
      <c r="BG437" s="173"/>
      <c r="BH437" s="173">
        <f t="shared" si="146"/>
        <v>0</v>
      </c>
      <c r="BI437" s="166"/>
      <c r="BJ437" s="166"/>
      <c r="BK437" s="166"/>
      <c r="BL437" s="230"/>
      <c r="BM437" s="173"/>
      <c r="BN437" s="173"/>
      <c r="BO437" s="173"/>
      <c r="BP437" s="173">
        <f t="shared" si="147"/>
        <v>0</v>
      </c>
      <c r="BQ437" s="173">
        <f t="shared" si="148"/>
        <v>2.4</v>
      </c>
      <c r="BR437" s="173">
        <f t="shared" si="149"/>
        <v>63.526179999999997</v>
      </c>
      <c r="BS437" s="173">
        <f t="shared" si="152"/>
        <v>34</v>
      </c>
      <c r="BT437" s="166">
        <f t="shared" si="153"/>
        <v>39</v>
      </c>
      <c r="BU437" s="173">
        <f t="shared" si="151"/>
        <v>140</v>
      </c>
    </row>
    <row r="438" spans="1:73" ht="14">
      <c r="A438" s="198" t="s">
        <v>1437</v>
      </c>
      <c r="B438" s="198" t="s">
        <v>1496</v>
      </c>
      <c r="C438" s="199" t="s">
        <v>1497</v>
      </c>
      <c r="D438" s="200">
        <v>5.41</v>
      </c>
      <c r="E438" s="173" t="s">
        <v>108</v>
      </c>
      <c r="F438" s="173">
        <v>0.5</v>
      </c>
      <c r="G438" s="173"/>
      <c r="H438" s="173"/>
      <c r="I438" s="173"/>
      <c r="J438" s="173"/>
      <c r="K438" s="173"/>
      <c r="L438" s="173"/>
      <c r="M438" s="173"/>
      <c r="N438" s="173"/>
      <c r="O438" s="173">
        <f t="shared" si="150"/>
        <v>0.5</v>
      </c>
      <c r="P438" s="24">
        <f t="shared" si="136"/>
        <v>5.91</v>
      </c>
      <c r="Q438" s="173" t="s">
        <v>91</v>
      </c>
      <c r="R438" s="173">
        <v>0.63529000000000002</v>
      </c>
      <c r="S438" s="210">
        <f t="shared" si="137"/>
        <v>33.81174</v>
      </c>
      <c r="T438" s="173">
        <v>68.5</v>
      </c>
      <c r="U438" s="213">
        <f t="shared" si="154"/>
        <v>3.4249999999999998</v>
      </c>
      <c r="V438" s="173"/>
      <c r="W438" s="214"/>
      <c r="X438" s="173">
        <f t="shared" si="138"/>
        <v>3.4249999999999998</v>
      </c>
      <c r="Y438" s="173"/>
      <c r="Z438" s="173"/>
      <c r="AA438" s="177">
        <v>0</v>
      </c>
      <c r="AB438" s="22">
        <f t="shared" si="135"/>
        <v>1</v>
      </c>
      <c r="AC438" s="173"/>
      <c r="AD438" s="173"/>
      <c r="AE438" s="173">
        <f t="shared" si="139"/>
        <v>1</v>
      </c>
      <c r="AF438" s="177">
        <v>1</v>
      </c>
      <c r="AG438" s="177">
        <v>23</v>
      </c>
      <c r="AH438" s="177">
        <v>0</v>
      </c>
      <c r="AI438" s="173">
        <f t="shared" si="155"/>
        <v>8.6956521739130405E-2</v>
      </c>
      <c r="AJ438" s="173">
        <v>0</v>
      </c>
      <c r="AK438" s="173"/>
      <c r="AL438" s="173">
        <f t="shared" si="140"/>
        <v>0</v>
      </c>
      <c r="AM438" s="173">
        <f t="shared" si="141"/>
        <v>0</v>
      </c>
      <c r="AN438" s="173"/>
      <c r="AO438" s="173"/>
      <c r="AP438" s="173">
        <f t="shared" si="142"/>
        <v>0</v>
      </c>
      <c r="AQ438" s="173"/>
      <c r="AR438" s="173"/>
      <c r="AS438" s="22">
        <f t="shared" si="143"/>
        <v>8.6956521739130405E-2</v>
      </c>
      <c r="AT438" s="183"/>
      <c r="AU438" s="166"/>
      <c r="AV438" s="177"/>
      <c r="AW438" s="173"/>
      <c r="AX438" s="173">
        <f t="shared" si="144"/>
        <v>0</v>
      </c>
      <c r="AY438" s="177"/>
      <c r="AZ438" s="173"/>
      <c r="BA438" s="173"/>
      <c r="BB438" s="173"/>
      <c r="BC438" s="173">
        <f t="shared" si="145"/>
        <v>0</v>
      </c>
      <c r="BD438" s="173"/>
      <c r="BE438" s="173"/>
      <c r="BF438" s="173"/>
      <c r="BG438" s="173"/>
      <c r="BH438" s="173">
        <f t="shared" si="146"/>
        <v>0</v>
      </c>
      <c r="BI438" s="166"/>
      <c r="BJ438" s="166"/>
      <c r="BK438" s="166"/>
      <c r="BL438" s="230"/>
      <c r="BM438" s="173"/>
      <c r="BN438" s="173"/>
      <c r="BO438" s="173"/>
      <c r="BP438" s="173">
        <f t="shared" si="147"/>
        <v>0</v>
      </c>
      <c r="BQ438" s="173">
        <f t="shared" si="148"/>
        <v>0</v>
      </c>
      <c r="BR438" s="173">
        <f t="shared" si="149"/>
        <v>44.233696521739098</v>
      </c>
      <c r="BS438" s="173">
        <f t="shared" si="152"/>
        <v>115</v>
      </c>
      <c r="BT438" s="166">
        <f t="shared" si="153"/>
        <v>115</v>
      </c>
      <c r="BU438" s="173">
        <f t="shared" si="151"/>
        <v>430</v>
      </c>
    </row>
    <row r="439" spans="1:73" ht="14">
      <c r="A439" s="198" t="s">
        <v>1437</v>
      </c>
      <c r="B439" s="198" t="s">
        <v>1498</v>
      </c>
      <c r="C439" s="199" t="s">
        <v>1499</v>
      </c>
      <c r="D439" s="200">
        <v>5.4470000000000001</v>
      </c>
      <c r="E439" s="173" t="s">
        <v>108</v>
      </c>
      <c r="F439" s="173">
        <v>0.5</v>
      </c>
      <c r="G439" s="173"/>
      <c r="H439" s="173"/>
      <c r="I439" s="173"/>
      <c r="J439" s="173"/>
      <c r="K439" s="173"/>
      <c r="L439" s="173"/>
      <c r="M439" s="173"/>
      <c r="N439" s="173"/>
      <c r="O439" s="173">
        <f t="shared" si="150"/>
        <v>0.5</v>
      </c>
      <c r="P439" s="24">
        <f t="shared" si="136"/>
        <v>5.9470000000000001</v>
      </c>
      <c r="Q439" s="173" t="s">
        <v>91</v>
      </c>
      <c r="R439" s="173">
        <v>2.68</v>
      </c>
      <c r="S439" s="210">
        <f t="shared" si="137"/>
        <v>46.08</v>
      </c>
      <c r="T439" s="173">
        <v>74.5</v>
      </c>
      <c r="U439" s="213">
        <f t="shared" si="154"/>
        <v>3.7250000000000001</v>
      </c>
      <c r="V439" s="173"/>
      <c r="W439" s="214"/>
      <c r="X439" s="173">
        <f t="shared" si="138"/>
        <v>3.7250000000000001</v>
      </c>
      <c r="Y439" s="173"/>
      <c r="Z439" s="173"/>
      <c r="AA439" s="177">
        <v>3.5</v>
      </c>
      <c r="AB439" s="22">
        <f t="shared" si="135"/>
        <v>1.7</v>
      </c>
      <c r="AC439" s="173"/>
      <c r="AD439" s="173"/>
      <c r="AE439" s="173">
        <f t="shared" si="139"/>
        <v>1.7</v>
      </c>
      <c r="AF439" s="177">
        <v>14</v>
      </c>
      <c r="AG439" s="177">
        <v>22</v>
      </c>
      <c r="AH439" s="177">
        <v>0</v>
      </c>
      <c r="AI439" s="173">
        <f t="shared" si="155"/>
        <v>1.27272727272727</v>
      </c>
      <c r="AJ439" s="173">
        <v>0</v>
      </c>
      <c r="AK439" s="173"/>
      <c r="AL439" s="173">
        <f t="shared" si="140"/>
        <v>0</v>
      </c>
      <c r="AM439" s="173">
        <f t="shared" si="141"/>
        <v>0</v>
      </c>
      <c r="AN439" s="173"/>
      <c r="AO439" s="173"/>
      <c r="AP439" s="173">
        <f t="shared" si="142"/>
        <v>0</v>
      </c>
      <c r="AQ439" s="173"/>
      <c r="AR439" s="173"/>
      <c r="AS439" s="22">
        <f t="shared" si="143"/>
        <v>1.27272727272727</v>
      </c>
      <c r="AT439" s="183"/>
      <c r="AU439" s="166"/>
      <c r="AV439" s="177"/>
      <c r="AW439" s="173"/>
      <c r="AX439" s="173">
        <f t="shared" si="144"/>
        <v>0</v>
      </c>
      <c r="AY439" s="177"/>
      <c r="AZ439" s="173"/>
      <c r="BA439" s="173"/>
      <c r="BB439" s="173"/>
      <c r="BC439" s="173">
        <f t="shared" si="145"/>
        <v>0</v>
      </c>
      <c r="BD439" s="173"/>
      <c r="BE439" s="173"/>
      <c r="BF439" s="173"/>
      <c r="BG439" s="173"/>
      <c r="BH439" s="173">
        <f t="shared" si="146"/>
        <v>0</v>
      </c>
      <c r="BI439" s="166"/>
      <c r="BJ439" s="166"/>
      <c r="BK439" s="166"/>
      <c r="BL439" s="230"/>
      <c r="BM439" s="173"/>
      <c r="BN439" s="173"/>
      <c r="BO439" s="173"/>
      <c r="BP439" s="173">
        <f t="shared" si="147"/>
        <v>0</v>
      </c>
      <c r="BQ439" s="173">
        <f t="shared" si="148"/>
        <v>0</v>
      </c>
      <c r="BR439" s="173">
        <f t="shared" si="149"/>
        <v>58.7247272727273</v>
      </c>
      <c r="BS439" s="173">
        <f t="shared" si="152"/>
        <v>62</v>
      </c>
      <c r="BT439" s="166">
        <f t="shared" si="153"/>
        <v>66</v>
      </c>
      <c r="BU439" s="173">
        <f t="shared" si="151"/>
        <v>255</v>
      </c>
    </row>
    <row r="440" spans="1:73" ht="14">
      <c r="A440" s="198" t="s">
        <v>1437</v>
      </c>
      <c r="B440" s="198" t="s">
        <v>1500</v>
      </c>
      <c r="C440" s="199" t="s">
        <v>1501</v>
      </c>
      <c r="D440" s="200">
        <v>5.4359999999999999</v>
      </c>
      <c r="E440" s="173" t="s">
        <v>108</v>
      </c>
      <c r="F440" s="173">
        <v>0.5</v>
      </c>
      <c r="G440" s="173"/>
      <c r="H440" s="173"/>
      <c r="I440" s="203" t="s">
        <v>1502</v>
      </c>
      <c r="J440" s="166">
        <v>0.3</v>
      </c>
      <c r="K440" s="173"/>
      <c r="L440" s="173"/>
      <c r="M440" s="173"/>
      <c r="N440" s="173"/>
      <c r="O440" s="173">
        <f t="shared" si="150"/>
        <v>0.8</v>
      </c>
      <c r="P440" s="24">
        <f t="shared" si="136"/>
        <v>6.2359999999999998</v>
      </c>
      <c r="Q440" s="173" t="s">
        <v>91</v>
      </c>
      <c r="R440" s="173">
        <v>3.6301899999999998</v>
      </c>
      <c r="S440" s="210">
        <f t="shared" si="137"/>
        <v>51.781140000000001</v>
      </c>
      <c r="T440" s="173">
        <v>74.5</v>
      </c>
      <c r="U440" s="213">
        <f t="shared" si="154"/>
        <v>3.7250000000000001</v>
      </c>
      <c r="V440" s="173"/>
      <c r="W440" s="214"/>
      <c r="X440" s="173">
        <f t="shared" si="138"/>
        <v>3.7250000000000001</v>
      </c>
      <c r="Y440" s="173" t="s">
        <v>1503</v>
      </c>
      <c r="Z440" s="173">
        <v>0.3</v>
      </c>
      <c r="AA440" s="177">
        <v>3.8</v>
      </c>
      <c r="AB440" s="22">
        <f t="shared" si="135"/>
        <v>1.76</v>
      </c>
      <c r="AC440" s="173"/>
      <c r="AD440" s="173"/>
      <c r="AE440" s="173">
        <f t="shared" si="139"/>
        <v>2.06</v>
      </c>
      <c r="AF440" s="177">
        <v>18</v>
      </c>
      <c r="AG440" s="177">
        <v>22</v>
      </c>
      <c r="AH440" s="177">
        <v>0</v>
      </c>
      <c r="AI440" s="173">
        <f t="shared" si="155"/>
        <v>1.63636363636364</v>
      </c>
      <c r="AJ440" s="173">
        <v>0</v>
      </c>
      <c r="AK440" s="173">
        <v>96</v>
      </c>
      <c r="AL440" s="173">
        <f t="shared" si="140"/>
        <v>96</v>
      </c>
      <c r="AM440" s="173">
        <f t="shared" si="141"/>
        <v>1.92</v>
      </c>
      <c r="AN440" s="173" t="s">
        <v>726</v>
      </c>
      <c r="AO440" s="173">
        <v>0.75</v>
      </c>
      <c r="AP440" s="173">
        <f t="shared" si="142"/>
        <v>2.67</v>
      </c>
      <c r="AQ440" s="173" t="s">
        <v>1504</v>
      </c>
      <c r="AR440" s="173">
        <v>0.3</v>
      </c>
      <c r="AS440" s="22">
        <f t="shared" si="143"/>
        <v>4.60636363636364</v>
      </c>
      <c r="AT440" s="183" t="s">
        <v>1505</v>
      </c>
      <c r="AU440" s="166">
        <v>0.5</v>
      </c>
      <c r="AV440" s="177"/>
      <c r="AW440" s="173"/>
      <c r="AX440" s="173">
        <f t="shared" si="144"/>
        <v>0.5</v>
      </c>
      <c r="AY440" s="225"/>
      <c r="AZ440" s="169"/>
      <c r="BA440" s="173"/>
      <c r="BB440" s="173"/>
      <c r="BC440" s="173">
        <f t="shared" si="145"/>
        <v>0.5</v>
      </c>
      <c r="BD440" s="173"/>
      <c r="BE440" s="173"/>
      <c r="BF440" s="181" t="s">
        <v>1506</v>
      </c>
      <c r="BG440" s="173"/>
      <c r="BH440" s="173">
        <f t="shared" si="146"/>
        <v>0</v>
      </c>
      <c r="BI440" s="166" t="s">
        <v>1507</v>
      </c>
      <c r="BJ440" s="166" t="s">
        <v>1508</v>
      </c>
      <c r="BK440" s="166">
        <v>1.75</v>
      </c>
      <c r="BL440" s="230"/>
      <c r="BM440" s="173"/>
      <c r="BN440" s="173"/>
      <c r="BO440" s="173"/>
      <c r="BP440" s="173">
        <f t="shared" si="147"/>
        <v>1.75</v>
      </c>
      <c r="BQ440" s="173">
        <f t="shared" si="148"/>
        <v>2.25</v>
      </c>
      <c r="BR440" s="173">
        <f t="shared" si="149"/>
        <v>70.658503636363605</v>
      </c>
      <c r="BS440" s="173">
        <f t="shared" si="152"/>
        <v>11</v>
      </c>
      <c r="BT440" s="166">
        <f t="shared" si="153"/>
        <v>14</v>
      </c>
      <c r="BU440" s="173">
        <f t="shared" si="151"/>
        <v>60</v>
      </c>
    </row>
    <row r="441" spans="1:73" ht="14">
      <c r="A441" s="198" t="s">
        <v>1437</v>
      </c>
      <c r="B441" s="198" t="s">
        <v>1509</v>
      </c>
      <c r="C441" s="199" t="s">
        <v>1510</v>
      </c>
      <c r="D441" s="200">
        <v>5.6289999999999996</v>
      </c>
      <c r="E441" s="173" t="s">
        <v>108</v>
      </c>
      <c r="F441" s="173">
        <v>0.5</v>
      </c>
      <c r="G441" s="173"/>
      <c r="H441" s="173"/>
      <c r="I441" s="173"/>
      <c r="J441" s="173"/>
      <c r="K441" s="173"/>
      <c r="L441" s="173"/>
      <c r="M441" s="173"/>
      <c r="N441" s="173"/>
      <c r="O441" s="173">
        <f t="shared" si="150"/>
        <v>0.5</v>
      </c>
      <c r="P441" s="24">
        <f t="shared" si="136"/>
        <v>6.1289999999999996</v>
      </c>
      <c r="Q441" s="173" t="s">
        <v>91</v>
      </c>
      <c r="R441" s="173">
        <v>2.94</v>
      </c>
      <c r="S441" s="210">
        <f t="shared" si="137"/>
        <v>47.64</v>
      </c>
      <c r="T441" s="173">
        <v>90</v>
      </c>
      <c r="U441" s="213">
        <f t="shared" si="154"/>
        <v>4.5</v>
      </c>
      <c r="V441" s="173"/>
      <c r="W441" s="214"/>
      <c r="X441" s="173">
        <f t="shared" si="138"/>
        <v>4.5</v>
      </c>
      <c r="Y441" s="173"/>
      <c r="Z441" s="173"/>
      <c r="AA441" s="177">
        <v>2.5</v>
      </c>
      <c r="AB441" s="22">
        <f t="shared" si="135"/>
        <v>1.5</v>
      </c>
      <c r="AC441" s="173"/>
      <c r="AD441" s="173"/>
      <c r="AE441" s="173">
        <f t="shared" si="139"/>
        <v>1.5</v>
      </c>
      <c r="AF441" s="177">
        <v>2</v>
      </c>
      <c r="AG441" s="177">
        <v>23</v>
      </c>
      <c r="AH441" s="177">
        <v>0</v>
      </c>
      <c r="AI441" s="173">
        <f t="shared" si="155"/>
        <v>0.173913043478261</v>
      </c>
      <c r="AJ441" s="173">
        <v>0</v>
      </c>
      <c r="AK441" s="173">
        <v>38</v>
      </c>
      <c r="AL441" s="173">
        <f t="shared" si="140"/>
        <v>38</v>
      </c>
      <c r="AM441" s="173">
        <f t="shared" si="141"/>
        <v>0.76</v>
      </c>
      <c r="AN441" s="173"/>
      <c r="AO441" s="173"/>
      <c r="AP441" s="173">
        <f t="shared" si="142"/>
        <v>0.76</v>
      </c>
      <c r="AQ441" s="173"/>
      <c r="AR441" s="173"/>
      <c r="AS441" s="22">
        <f t="shared" si="143"/>
        <v>0.93391304347826098</v>
      </c>
      <c r="AT441" s="183"/>
      <c r="AU441" s="166"/>
      <c r="AV441" s="177" t="s">
        <v>425</v>
      </c>
      <c r="AW441" s="173">
        <v>0.8</v>
      </c>
      <c r="AX441" s="173">
        <f t="shared" si="144"/>
        <v>0.8</v>
      </c>
      <c r="AY441" s="177"/>
      <c r="AZ441" s="173"/>
      <c r="BA441" s="173"/>
      <c r="BB441" s="173"/>
      <c r="BC441" s="173">
        <f t="shared" si="145"/>
        <v>0.8</v>
      </c>
      <c r="BD441" s="173"/>
      <c r="BE441" s="173"/>
      <c r="BF441" s="173"/>
      <c r="BG441" s="173"/>
      <c r="BH441" s="173">
        <f t="shared" si="146"/>
        <v>0</v>
      </c>
      <c r="BI441" s="166" t="s">
        <v>426</v>
      </c>
      <c r="BJ441" s="166" t="s">
        <v>426</v>
      </c>
      <c r="BK441" s="166">
        <v>1</v>
      </c>
      <c r="BL441" s="230"/>
      <c r="BM441" s="173"/>
      <c r="BN441" s="173"/>
      <c r="BO441" s="173"/>
      <c r="BP441" s="173">
        <f t="shared" si="147"/>
        <v>1</v>
      </c>
      <c r="BQ441" s="173">
        <f t="shared" si="148"/>
        <v>1.8</v>
      </c>
      <c r="BR441" s="173">
        <f t="shared" si="149"/>
        <v>62.502913043478301</v>
      </c>
      <c r="BS441" s="173">
        <f t="shared" si="152"/>
        <v>46</v>
      </c>
      <c r="BT441" s="166">
        <f t="shared" si="153"/>
        <v>45</v>
      </c>
      <c r="BU441" s="173">
        <f t="shared" si="151"/>
        <v>160</v>
      </c>
    </row>
    <row r="442" spans="1:73" ht="14">
      <c r="A442" s="198" t="s">
        <v>1437</v>
      </c>
      <c r="B442" s="198" t="s">
        <v>1511</v>
      </c>
      <c r="C442" s="199" t="s">
        <v>1512</v>
      </c>
      <c r="D442" s="200">
        <v>5.4589999999999996</v>
      </c>
      <c r="E442" s="173" t="s">
        <v>108</v>
      </c>
      <c r="F442" s="173">
        <v>0.5</v>
      </c>
      <c r="G442" s="173"/>
      <c r="H442" s="173"/>
      <c r="I442" s="173"/>
      <c r="J442" s="173"/>
      <c r="K442" s="173"/>
      <c r="L442" s="173"/>
      <c r="M442" s="173"/>
      <c r="N442" s="173"/>
      <c r="O442" s="173">
        <f t="shared" si="150"/>
        <v>0.5</v>
      </c>
      <c r="P442" s="24">
        <f t="shared" si="136"/>
        <v>5.9589999999999996</v>
      </c>
      <c r="Q442" s="173" t="s">
        <v>91</v>
      </c>
      <c r="R442" s="173">
        <v>1.88364</v>
      </c>
      <c r="S442" s="210">
        <f t="shared" si="137"/>
        <v>41.301839999999999</v>
      </c>
      <c r="T442" s="173">
        <v>77.5</v>
      </c>
      <c r="U442" s="213">
        <f t="shared" si="154"/>
        <v>3.875</v>
      </c>
      <c r="V442" s="173"/>
      <c r="W442" s="214"/>
      <c r="X442" s="173">
        <f t="shared" si="138"/>
        <v>3.875</v>
      </c>
      <c r="Y442" s="173"/>
      <c r="Z442" s="173"/>
      <c r="AA442" s="177">
        <v>3.633</v>
      </c>
      <c r="AB442" s="22">
        <f t="shared" si="135"/>
        <v>1.7265999999999999</v>
      </c>
      <c r="AC442" s="173"/>
      <c r="AD442" s="173"/>
      <c r="AE442" s="173">
        <f t="shared" si="139"/>
        <v>1.7265999999999999</v>
      </c>
      <c r="AF442" s="177">
        <v>14</v>
      </c>
      <c r="AG442" s="177">
        <v>22</v>
      </c>
      <c r="AH442" s="177">
        <v>0</v>
      </c>
      <c r="AI442" s="173">
        <f t="shared" si="155"/>
        <v>1.27272727272727</v>
      </c>
      <c r="AJ442" s="173">
        <v>0</v>
      </c>
      <c r="AK442" s="173">
        <v>191</v>
      </c>
      <c r="AL442" s="173">
        <f t="shared" si="140"/>
        <v>191</v>
      </c>
      <c r="AM442" s="173">
        <f t="shared" si="141"/>
        <v>2</v>
      </c>
      <c r="AN442" s="173"/>
      <c r="AO442" s="173"/>
      <c r="AP442" s="173">
        <f t="shared" si="142"/>
        <v>2</v>
      </c>
      <c r="AQ442" s="173"/>
      <c r="AR442" s="173"/>
      <c r="AS442" s="22">
        <f t="shared" si="143"/>
        <v>3.2727272727272698</v>
      </c>
      <c r="AT442" s="224"/>
      <c r="AU442" s="173"/>
      <c r="AV442" s="177"/>
      <c r="AW442" s="173"/>
      <c r="AX442" s="173">
        <f t="shared" si="144"/>
        <v>0</v>
      </c>
      <c r="AY442" s="177"/>
      <c r="AZ442" s="173"/>
      <c r="BA442" s="173"/>
      <c r="BB442" s="173"/>
      <c r="BC442" s="173">
        <f t="shared" si="145"/>
        <v>0</v>
      </c>
      <c r="BD442" s="173"/>
      <c r="BE442" s="173"/>
      <c r="BF442" s="173"/>
      <c r="BG442" s="173"/>
      <c r="BH442" s="173">
        <f t="shared" si="146"/>
        <v>0</v>
      </c>
      <c r="BI442" s="166"/>
      <c r="BJ442" s="166"/>
      <c r="BK442" s="166"/>
      <c r="BL442" s="230"/>
      <c r="BM442" s="173"/>
      <c r="BN442" s="173"/>
      <c r="BO442" s="173"/>
      <c r="BP442" s="173">
        <f t="shared" si="147"/>
        <v>0</v>
      </c>
      <c r="BQ442" s="173">
        <f t="shared" si="148"/>
        <v>0</v>
      </c>
      <c r="BR442" s="173">
        <f t="shared" si="149"/>
        <v>56.135167272727301</v>
      </c>
      <c r="BS442" s="173">
        <f t="shared" si="152"/>
        <v>100</v>
      </c>
      <c r="BT442" s="166">
        <f t="shared" si="153"/>
        <v>85</v>
      </c>
      <c r="BU442" s="173">
        <f t="shared" si="151"/>
        <v>322</v>
      </c>
    </row>
    <row r="443" spans="1:73" ht="14">
      <c r="A443" s="198" t="s">
        <v>1437</v>
      </c>
      <c r="B443" s="198" t="s">
        <v>1513</v>
      </c>
      <c r="C443" s="199" t="s">
        <v>1514</v>
      </c>
      <c r="D443" s="200">
        <v>5.4</v>
      </c>
      <c r="E443" s="173" t="s">
        <v>108</v>
      </c>
      <c r="F443" s="173">
        <v>0.5</v>
      </c>
      <c r="G443" s="173"/>
      <c r="H443" s="173"/>
      <c r="I443" s="173"/>
      <c r="J443" s="173"/>
      <c r="K443" s="173"/>
      <c r="L443" s="173"/>
      <c r="M443" s="173"/>
      <c r="N443" s="173"/>
      <c r="O443" s="173">
        <f t="shared" si="150"/>
        <v>0.5</v>
      </c>
      <c r="P443" s="24">
        <f t="shared" si="136"/>
        <v>5.9</v>
      </c>
      <c r="Q443" s="173" t="s">
        <v>91</v>
      </c>
      <c r="R443" s="173">
        <v>2.20635</v>
      </c>
      <c r="S443" s="210">
        <f t="shared" si="137"/>
        <v>43.238100000000003</v>
      </c>
      <c r="T443" s="173">
        <v>78</v>
      </c>
      <c r="U443" s="213">
        <f t="shared" si="154"/>
        <v>3.9</v>
      </c>
      <c r="V443" s="173"/>
      <c r="W443" s="214"/>
      <c r="X443" s="173">
        <f t="shared" si="138"/>
        <v>3.9</v>
      </c>
      <c r="Y443" s="173"/>
      <c r="Z443" s="173"/>
      <c r="AA443" s="177">
        <v>3</v>
      </c>
      <c r="AB443" s="22">
        <f t="shared" si="135"/>
        <v>1.6</v>
      </c>
      <c r="AC443" s="173"/>
      <c r="AD443" s="173"/>
      <c r="AE443" s="173">
        <f t="shared" si="139"/>
        <v>1.6</v>
      </c>
      <c r="AF443" s="177">
        <v>0</v>
      </c>
      <c r="AG443" s="177">
        <v>23</v>
      </c>
      <c r="AH443" s="177">
        <v>0</v>
      </c>
      <c r="AI443" s="173">
        <f t="shared" si="155"/>
        <v>0</v>
      </c>
      <c r="AJ443" s="173">
        <v>0</v>
      </c>
      <c r="AK443" s="173"/>
      <c r="AL443" s="173">
        <f t="shared" si="140"/>
        <v>0</v>
      </c>
      <c r="AM443" s="173">
        <f t="shared" si="141"/>
        <v>0</v>
      </c>
      <c r="AN443" s="173"/>
      <c r="AO443" s="173"/>
      <c r="AP443" s="173">
        <f t="shared" si="142"/>
        <v>0</v>
      </c>
      <c r="AQ443" s="173"/>
      <c r="AR443" s="173"/>
      <c r="AS443" s="22">
        <f t="shared" si="143"/>
        <v>0</v>
      </c>
      <c r="AT443" s="224"/>
      <c r="AU443" s="173"/>
      <c r="AV443" s="177"/>
      <c r="AW443" s="173"/>
      <c r="AX443" s="173">
        <f t="shared" si="144"/>
        <v>0</v>
      </c>
      <c r="AY443" s="177"/>
      <c r="AZ443" s="173"/>
      <c r="BA443" s="173"/>
      <c r="BB443" s="173"/>
      <c r="BC443" s="173">
        <f t="shared" si="145"/>
        <v>0</v>
      </c>
      <c r="BD443" s="173"/>
      <c r="BE443" s="173"/>
      <c r="BF443" s="173"/>
      <c r="BG443" s="173"/>
      <c r="BH443" s="173">
        <f t="shared" si="146"/>
        <v>0</v>
      </c>
      <c r="BI443" s="166"/>
      <c r="BJ443" s="166"/>
      <c r="BK443" s="166"/>
      <c r="BL443" s="230"/>
      <c r="BM443" s="173"/>
      <c r="BN443" s="173"/>
      <c r="BO443" s="173"/>
      <c r="BP443" s="173">
        <f t="shared" si="147"/>
        <v>0</v>
      </c>
      <c r="BQ443" s="173">
        <f t="shared" si="148"/>
        <v>0</v>
      </c>
      <c r="BR443" s="173">
        <f t="shared" si="149"/>
        <v>54.638100000000001</v>
      </c>
      <c r="BS443" s="173">
        <f t="shared" si="152"/>
        <v>89</v>
      </c>
      <c r="BT443" s="166">
        <f t="shared" si="153"/>
        <v>94</v>
      </c>
      <c r="BU443" s="173">
        <f t="shared" si="151"/>
        <v>357</v>
      </c>
    </row>
  </sheetData>
  <mergeCells count="75">
    <mergeCell ref="BS1:BS4"/>
    <mergeCell ref="BT1:BT4"/>
    <mergeCell ref="BU1:BU4"/>
    <mergeCell ref="BN3:BN4"/>
    <mergeCell ref="BO3:BO4"/>
    <mergeCell ref="BP3:BP4"/>
    <mergeCell ref="BQ2:BQ4"/>
    <mergeCell ref="BR1:BR4"/>
    <mergeCell ref="BF3:BF4"/>
    <mergeCell ref="BG3:BG4"/>
    <mergeCell ref="BH3:BH4"/>
    <mergeCell ref="BL3:BL4"/>
    <mergeCell ref="BM3:BM4"/>
    <mergeCell ref="BA3:BA4"/>
    <mergeCell ref="BB3:BB4"/>
    <mergeCell ref="BC3:BC4"/>
    <mergeCell ref="BD3:BD4"/>
    <mergeCell ref="BE3:BE4"/>
    <mergeCell ref="AV3:AV4"/>
    <mergeCell ref="AW3:AW4"/>
    <mergeCell ref="AX3:AX4"/>
    <mergeCell ref="AY3:AY4"/>
    <mergeCell ref="AZ3:AZ4"/>
    <mergeCell ref="AQ3:AQ4"/>
    <mergeCell ref="AR3:AR4"/>
    <mergeCell ref="AS2:AS4"/>
    <mergeCell ref="AT3:AT4"/>
    <mergeCell ref="AU3:AU4"/>
    <mergeCell ref="AL3:AL4"/>
    <mergeCell ref="AM3:AM4"/>
    <mergeCell ref="AN3:AN4"/>
    <mergeCell ref="AO3:AO4"/>
    <mergeCell ref="AP3:AP4"/>
    <mergeCell ref="AG3:AG4"/>
    <mergeCell ref="AH3:AH4"/>
    <mergeCell ref="AI3:AI4"/>
    <mergeCell ref="AJ3:AJ4"/>
    <mergeCell ref="AK3:AK4"/>
    <mergeCell ref="E3:H3"/>
    <mergeCell ref="I3:O3"/>
    <mergeCell ref="BI3:BK3"/>
    <mergeCell ref="A2:A4"/>
    <mergeCell ref="B2:B4"/>
    <mergeCell ref="C2:C4"/>
    <mergeCell ref="D2:D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AT1:BQ1"/>
    <mergeCell ref="E2:O2"/>
    <mergeCell ref="AF2:AI2"/>
    <mergeCell ref="AJ2:AP2"/>
    <mergeCell ref="AQ2:AR2"/>
    <mergeCell ref="AT2:BC2"/>
    <mergeCell ref="BD2:BH2"/>
    <mergeCell ref="BI2:BP2"/>
    <mergeCell ref="Y2:Y4"/>
    <mergeCell ref="Z2:Z4"/>
    <mergeCell ref="AA2:AA4"/>
    <mergeCell ref="AB2:AB4"/>
    <mergeCell ref="AC2:AC4"/>
    <mergeCell ref="AD2:AD4"/>
    <mergeCell ref="AE2:AE4"/>
    <mergeCell ref="AF3:AF4"/>
    <mergeCell ref="D1:Q1"/>
    <mergeCell ref="R1:S1"/>
    <mergeCell ref="T1:X1"/>
    <mergeCell ref="Y1:AD1"/>
    <mergeCell ref="AF1:AS1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三轮综测9.5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詹锞 孟</cp:lastModifiedBy>
  <dcterms:created xsi:type="dcterms:W3CDTF">2024-09-05T23:39:00Z</dcterms:created>
  <dcterms:modified xsi:type="dcterms:W3CDTF">2024-09-05T08:26:44Z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F3CA937D2409C28A2860D96602D2FA59_42</vt:lpwstr>
  </property>
  <property fmtid="{D5CDD505-2E9C-101B-9397-08002B2CF9AE}" pid="3" name="KSOProductBuildVer">
    <vt:lpwstr>2052-6.8.2.8850</vt:lpwstr>
  </property>
</Properties>
</file>